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drawings/drawing6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eveloppement_Durable\Prive\Document EmB\PEP_general\Assoc PEP\COTEC\2022_06_14\2022_06_23\"/>
    </mc:Choice>
  </mc:AlternateContent>
  <xr:revisionPtr revIDLastSave="0" documentId="8_{04A82F0F-A1C5-41DB-80D1-7ABE15E7C423}" xr6:coauthVersionLast="41" xr6:coauthVersionMax="41" xr10:uidLastSave="{00000000-0000-0000-0000-000000000000}"/>
  <bookViews>
    <workbookView xWindow="-120" yWindow="-120" windowWidth="29040" windowHeight="15840" tabRatio="875" xr2:uid="{00000000-000D-0000-FFFF-FFFF00000000}"/>
  </bookViews>
  <sheets>
    <sheet name="Input Data" sheetId="10" r:id="rId1"/>
    <sheet name="Verif Checklist PCR ed3" sheetId="25" r:id="rId2"/>
    <sheet name="Verif Checklist PCR ed4" sheetId="21" r:id="rId3"/>
    <sheet name="Indicators" sheetId="22" r:id="rId4"/>
    <sheet name="Conformity declaration EN" sheetId="24" r:id="rId5"/>
    <sheet name="Conformity declaration FR" sheetId="23" r:id="rId6"/>
    <sheet name="Verif Report EN" sheetId="6" r:id="rId7"/>
    <sheet name="Verif Report FR" sheetId="12" r:id="rId8"/>
    <sheet name="Listes" sheetId="11" state="hidden" r:id="rId9"/>
    <sheet name="Table EN" sheetId="9" state="hidden" r:id="rId10"/>
    <sheet name="Table FR" sheetId="5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1" hidden="1">'Verif Checklist PCR ed3'!$A$10:$M$163</definedName>
    <definedName name="_xlnm._FilterDatabase" localSheetId="2" hidden="1">'Verif Checklist PCR ed4'!$I$1:$Q$10</definedName>
    <definedName name="During_the_LCA">Listes!$B$13:$B$15</definedName>
    <definedName name="Favourable">Listes!$B$19:$B$21</definedName>
    <definedName name="internalexternal">Listes!$B$7:$B$9</definedName>
    <definedName name="psr" localSheetId="1">[1]Listes!$B$26:$B$58</definedName>
    <definedName name="psr">Listes!$B$26:$B$64</definedName>
    <definedName name="Texte1" localSheetId="4">'Conformity declaration EN'!$B$14</definedName>
    <definedName name="Texte1" localSheetId="5">'Conformity declaration FR'!$B$14</definedName>
    <definedName name="Texte1" localSheetId="6">'Verif Report EN'!$B$14</definedName>
    <definedName name="Texte1" localSheetId="7">'Verif Report FR'!$C$15</definedName>
    <definedName name="Texte3" localSheetId="4">'Conformity declaration EN'!$B$16</definedName>
    <definedName name="Texte3" localSheetId="5">'Conformity declaration FR'!$B$16</definedName>
    <definedName name="Texte3" localSheetId="6">'Verif Report EN'!$B$16</definedName>
    <definedName name="Texte3" localSheetId="7">'Verif Report FR'!$C$17</definedName>
    <definedName name="yesno" localSheetId="1">[1]Listes!$B$3:$B$4</definedName>
    <definedName name="yesno">Listes!$B$3:$B$4</definedName>
    <definedName name="_xlnm.Print_Area" localSheetId="4">'Conformity declaration EN'!$A$1:$I$45</definedName>
    <definedName name="_xlnm.Print_Area" localSheetId="5">'Conformity declaration FR'!$A$1:$I$45</definedName>
    <definedName name="_xlnm.Print_Area" localSheetId="9">'Table EN'!$A$1:$E$95</definedName>
    <definedName name="_xlnm.Print_Area" localSheetId="7">'Verif Report FR'!$A$1:$J$46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23" l="1"/>
  <c r="B24" i="24"/>
  <c r="B30" i="23"/>
  <c r="E25" i="6"/>
  <c r="E24" i="6"/>
  <c r="F163" i="25"/>
  <c r="G8" i="25" s="1"/>
  <c r="F162" i="25"/>
  <c r="G7" i="25" s="1"/>
  <c r="F161" i="25"/>
  <c r="G6" i="25" s="1"/>
  <c r="D5" i="25"/>
  <c r="D6" i="25"/>
  <c r="E6" i="25"/>
  <c r="F6" i="25"/>
  <c r="E7" i="25"/>
  <c r="F7" i="25"/>
  <c r="E8" i="25"/>
  <c r="F8" i="25"/>
  <c r="E161" i="25"/>
  <c r="E162" i="25"/>
  <c r="E163" i="25"/>
  <c r="B30" i="24" l="1"/>
  <c r="B22" i="24"/>
  <c r="C21" i="24"/>
  <c r="C20" i="24"/>
  <c r="C19" i="24"/>
  <c r="C18" i="24"/>
  <c r="C38" i="24"/>
  <c r="B34" i="24"/>
  <c r="B22" i="23" l="1"/>
  <c r="C38" i="23"/>
  <c r="B34" i="23"/>
  <c r="C21" i="23"/>
  <c r="C20" i="23"/>
  <c r="C19" i="23"/>
  <c r="C18" i="23"/>
  <c r="C44" i="12"/>
  <c r="C41" i="12"/>
  <c r="I38" i="12"/>
  <c r="I37" i="12"/>
  <c r="C36" i="12"/>
  <c r="D33" i="12"/>
  <c r="C32" i="12"/>
  <c r="D31" i="12"/>
  <c r="H28" i="12"/>
  <c r="F27" i="12"/>
  <c r="G24" i="12"/>
  <c r="G23" i="12"/>
  <c r="F20" i="12"/>
  <c r="E19" i="12"/>
  <c r="E18" i="12"/>
  <c r="E17" i="12"/>
  <c r="E16" i="12"/>
  <c r="D44" i="6"/>
  <c r="B42" i="6"/>
  <c r="H39" i="6"/>
  <c r="F38" i="6"/>
  <c r="B37" i="6"/>
  <c r="C34" i="6"/>
  <c r="B33" i="6"/>
  <c r="C31" i="6"/>
  <c r="B28" i="6"/>
  <c r="B21" i="6"/>
  <c r="C20" i="6"/>
  <c r="B20" i="6"/>
  <c r="C19" i="6"/>
  <c r="C18" i="6"/>
  <c r="C17" i="6"/>
  <c r="C16" i="6"/>
  <c r="B15" i="6"/>
  <c r="N187" i="21"/>
  <c r="F187" i="21"/>
  <c r="G8" i="21" s="1"/>
  <c r="E187" i="21"/>
  <c r="N186" i="21"/>
  <c r="F186" i="21"/>
  <c r="G7" i="21" s="1"/>
  <c r="E186" i="21"/>
  <c r="N185" i="21"/>
  <c r="F185" i="21"/>
  <c r="G6" i="21" s="1"/>
  <c r="E185" i="21"/>
  <c r="O184" i="21"/>
  <c r="M184" i="21"/>
  <c r="M183" i="21"/>
  <c r="O183" i="21" s="1"/>
  <c r="M182" i="21"/>
  <c r="O182" i="21" s="1"/>
  <c r="M181" i="21"/>
  <c r="O181" i="21" s="1"/>
  <c r="M180" i="21"/>
  <c r="O180" i="21" s="1"/>
  <c r="M179" i="21"/>
  <c r="O179" i="21" s="1"/>
  <c r="M178" i="21"/>
  <c r="O178" i="21" s="1"/>
  <c r="M177" i="21"/>
  <c r="O177" i="21" s="1"/>
  <c r="M176" i="21"/>
  <c r="O176" i="21" s="1"/>
  <c r="M175" i="21"/>
  <c r="O175" i="21" s="1"/>
  <c r="M174" i="21"/>
  <c r="O174" i="21" s="1"/>
  <c r="M173" i="21"/>
  <c r="O173" i="21" s="1"/>
  <c r="M172" i="21"/>
  <c r="O172" i="21" s="1"/>
  <c r="M171" i="21"/>
  <c r="O171" i="21" s="1"/>
  <c r="M170" i="21"/>
  <c r="O170" i="21" s="1"/>
  <c r="M169" i="21"/>
  <c r="O169" i="21" s="1"/>
  <c r="M168" i="21"/>
  <c r="O168" i="21" s="1"/>
  <c r="M167" i="21"/>
  <c r="O167" i="21" s="1"/>
  <c r="M166" i="21"/>
  <c r="O166" i="21" s="1"/>
  <c r="M165" i="21"/>
  <c r="O165" i="21" s="1"/>
  <c r="M164" i="21"/>
  <c r="O164" i="21" s="1"/>
  <c r="M163" i="21"/>
  <c r="O163" i="21" s="1"/>
  <c r="M162" i="21"/>
  <c r="O162" i="21" s="1"/>
  <c r="M161" i="21"/>
  <c r="O161" i="21" s="1"/>
  <c r="M160" i="21"/>
  <c r="O160" i="21" s="1"/>
  <c r="M159" i="21"/>
  <c r="O159" i="21" s="1"/>
  <c r="M158" i="21"/>
  <c r="O158" i="21" s="1"/>
  <c r="M157" i="21"/>
  <c r="O157" i="21" s="1"/>
  <c r="M156" i="21"/>
  <c r="O156" i="21" s="1"/>
  <c r="M155" i="21"/>
  <c r="O155" i="21" s="1"/>
  <c r="M154" i="21"/>
  <c r="O154" i="21" s="1"/>
  <c r="O153" i="21"/>
  <c r="M153" i="21"/>
  <c r="M152" i="21"/>
  <c r="O152" i="21" s="1"/>
  <c r="M151" i="21"/>
  <c r="O151" i="21" s="1"/>
  <c r="M150" i="21"/>
  <c r="O150" i="21" s="1"/>
  <c r="M149" i="21"/>
  <c r="O149" i="21" s="1"/>
  <c r="M148" i="21"/>
  <c r="O148" i="21" s="1"/>
  <c r="M147" i="21"/>
  <c r="O147" i="21" s="1"/>
  <c r="M146" i="21"/>
  <c r="O146" i="21" s="1"/>
  <c r="M145" i="21"/>
  <c r="O145" i="21" s="1"/>
  <c r="M144" i="21"/>
  <c r="O144" i="21" s="1"/>
  <c r="M143" i="21"/>
  <c r="O143" i="21" s="1"/>
  <c r="M142" i="21"/>
  <c r="O142" i="21" s="1"/>
  <c r="M141" i="21"/>
  <c r="O141" i="21" s="1"/>
  <c r="M140" i="21"/>
  <c r="O140" i="21" s="1"/>
  <c r="M139" i="21"/>
  <c r="O139" i="21" s="1"/>
  <c r="M138" i="21"/>
  <c r="O138" i="21" s="1"/>
  <c r="M137" i="21"/>
  <c r="O137" i="21" s="1"/>
  <c r="M135" i="21"/>
  <c r="O135" i="21" s="1"/>
  <c r="M134" i="21"/>
  <c r="O134" i="21" s="1"/>
  <c r="M133" i="21"/>
  <c r="O133" i="21" s="1"/>
  <c r="M132" i="21"/>
  <c r="O132" i="21" s="1"/>
  <c r="M131" i="21"/>
  <c r="O131" i="21" s="1"/>
  <c r="M130" i="21"/>
  <c r="O130" i="21" s="1"/>
  <c r="M129" i="21"/>
  <c r="O129" i="21" s="1"/>
  <c r="M127" i="21"/>
  <c r="O127" i="21" s="1"/>
  <c r="M126" i="21"/>
  <c r="O126" i="21" s="1"/>
  <c r="M125" i="21"/>
  <c r="O125" i="21" s="1"/>
  <c r="M124" i="21"/>
  <c r="O124" i="21" s="1"/>
  <c r="M123" i="21"/>
  <c r="O123" i="21" s="1"/>
  <c r="M122" i="21"/>
  <c r="O122" i="21" s="1"/>
  <c r="M121" i="21"/>
  <c r="O121" i="21" s="1"/>
  <c r="M120" i="21"/>
  <c r="O120" i="21" s="1"/>
  <c r="M119" i="21"/>
  <c r="O119" i="21" s="1"/>
  <c r="M118" i="21"/>
  <c r="O118" i="21" s="1"/>
  <c r="M117" i="21"/>
  <c r="O117" i="21" s="1"/>
  <c r="M116" i="21"/>
  <c r="O116" i="21" s="1"/>
  <c r="M115" i="21"/>
  <c r="O115" i="21" s="1"/>
  <c r="M114" i="21"/>
  <c r="O114" i="21" s="1"/>
  <c r="M113" i="21"/>
  <c r="O113" i="21" s="1"/>
  <c r="M112" i="21"/>
  <c r="O112" i="21" s="1"/>
  <c r="M111" i="21"/>
  <c r="O111" i="21" s="1"/>
  <c r="M110" i="21"/>
  <c r="O110" i="21" s="1"/>
  <c r="M109" i="21"/>
  <c r="O109" i="21" s="1"/>
  <c r="M108" i="21"/>
  <c r="O108" i="21" s="1"/>
  <c r="M107" i="21"/>
  <c r="O107" i="21" s="1"/>
  <c r="M106" i="21"/>
  <c r="O106" i="21" s="1"/>
  <c r="M105" i="21"/>
  <c r="O105" i="21" s="1"/>
  <c r="M104" i="21"/>
  <c r="O104" i="21" s="1"/>
  <c r="M103" i="21"/>
  <c r="O103" i="21" s="1"/>
  <c r="M102" i="21"/>
  <c r="O102" i="21" s="1"/>
  <c r="M101" i="21"/>
  <c r="O101" i="21" s="1"/>
  <c r="O100" i="21"/>
  <c r="M100" i="21"/>
  <c r="M99" i="21"/>
  <c r="O99" i="21" s="1"/>
  <c r="M98" i="21"/>
  <c r="O98" i="21" s="1"/>
  <c r="M97" i="21"/>
  <c r="O97" i="21" s="1"/>
  <c r="M96" i="21"/>
  <c r="O96" i="21" s="1"/>
  <c r="M95" i="21"/>
  <c r="O95" i="21" s="1"/>
  <c r="M94" i="21"/>
  <c r="O94" i="21" s="1"/>
  <c r="M93" i="21"/>
  <c r="O93" i="21" s="1"/>
  <c r="M92" i="21"/>
  <c r="O92" i="21" s="1"/>
  <c r="M91" i="21"/>
  <c r="O91" i="21" s="1"/>
  <c r="M90" i="21"/>
  <c r="O90" i="21" s="1"/>
  <c r="M89" i="21"/>
  <c r="O89" i="21" s="1"/>
  <c r="M88" i="21"/>
  <c r="O88" i="21" s="1"/>
  <c r="M87" i="21"/>
  <c r="O87" i="21" s="1"/>
  <c r="M86" i="21"/>
  <c r="O86" i="21" s="1"/>
  <c r="M85" i="21"/>
  <c r="O85" i="21" s="1"/>
  <c r="M84" i="21"/>
  <c r="O84" i="21" s="1"/>
  <c r="M83" i="21"/>
  <c r="O83" i="21" s="1"/>
  <c r="M82" i="21"/>
  <c r="O82" i="21" s="1"/>
  <c r="M81" i="21"/>
  <c r="O81" i="21" s="1"/>
  <c r="M80" i="21"/>
  <c r="O80" i="21" s="1"/>
  <c r="M79" i="21"/>
  <c r="O79" i="21" s="1"/>
  <c r="M78" i="21"/>
  <c r="O78" i="21" s="1"/>
  <c r="M77" i="21"/>
  <c r="O77" i="21" s="1"/>
  <c r="M76" i="21"/>
  <c r="O76" i="21" s="1"/>
  <c r="M75" i="21"/>
  <c r="O75" i="21" s="1"/>
  <c r="M74" i="21"/>
  <c r="O74" i="21" s="1"/>
  <c r="M73" i="21"/>
  <c r="O73" i="21" s="1"/>
  <c r="M72" i="21"/>
  <c r="O72" i="21" s="1"/>
  <c r="M71" i="21"/>
  <c r="O71" i="21" s="1"/>
  <c r="M70" i="21"/>
  <c r="O70" i="21" s="1"/>
  <c r="M69" i="21"/>
  <c r="O69" i="21" s="1"/>
  <c r="M68" i="21"/>
  <c r="O68" i="21" s="1"/>
  <c r="M67" i="21"/>
  <c r="O67" i="21" s="1"/>
  <c r="M66" i="21"/>
  <c r="O66" i="21" s="1"/>
  <c r="M65" i="21"/>
  <c r="O65" i="21" s="1"/>
  <c r="M64" i="21"/>
  <c r="O64" i="21" s="1"/>
  <c r="M63" i="21"/>
  <c r="O63" i="21" s="1"/>
  <c r="M61" i="21"/>
  <c r="O61" i="21" s="1"/>
  <c r="M60" i="21"/>
  <c r="O60" i="21" s="1"/>
  <c r="M59" i="21"/>
  <c r="O59" i="21" s="1"/>
  <c r="M58" i="21"/>
  <c r="O58" i="21" s="1"/>
  <c r="M57" i="21"/>
  <c r="O57" i="21" s="1"/>
  <c r="M56" i="21"/>
  <c r="O56" i="21" s="1"/>
  <c r="M55" i="21"/>
  <c r="O55" i="21" s="1"/>
  <c r="M54" i="21"/>
  <c r="O54" i="21" s="1"/>
  <c r="M53" i="21"/>
  <c r="O53" i="21" s="1"/>
  <c r="M52" i="21"/>
  <c r="O52" i="21" s="1"/>
  <c r="M51" i="21"/>
  <c r="O51" i="21" s="1"/>
  <c r="M50" i="21"/>
  <c r="O50" i="21" s="1"/>
  <c r="M49" i="21"/>
  <c r="O49" i="21" s="1"/>
  <c r="M48" i="21"/>
  <c r="O48" i="21" s="1"/>
  <c r="M47" i="21"/>
  <c r="O47" i="21" s="1"/>
  <c r="M46" i="21"/>
  <c r="O46" i="21" s="1"/>
  <c r="M45" i="21"/>
  <c r="O45" i="21" s="1"/>
  <c r="M44" i="21"/>
  <c r="O44" i="21" s="1"/>
  <c r="M43" i="21"/>
  <c r="O43" i="21" s="1"/>
  <c r="M42" i="21"/>
  <c r="O42" i="21" s="1"/>
  <c r="M41" i="21"/>
  <c r="O41" i="21" s="1"/>
  <c r="M40" i="21"/>
  <c r="O40" i="21" s="1"/>
  <c r="M39" i="21"/>
  <c r="O39" i="21" s="1"/>
  <c r="M38" i="21"/>
  <c r="O38" i="21" s="1"/>
  <c r="M37" i="21"/>
  <c r="O37" i="21" s="1"/>
  <c r="M36" i="21"/>
  <c r="O36" i="21" s="1"/>
  <c r="M35" i="21"/>
  <c r="O35" i="21" s="1"/>
  <c r="M34" i="21"/>
  <c r="O34" i="21" s="1"/>
  <c r="M33" i="21"/>
  <c r="O33" i="21" s="1"/>
  <c r="M32" i="21"/>
  <c r="O32" i="21" s="1"/>
  <c r="M31" i="21"/>
  <c r="O31" i="21" s="1"/>
  <c r="M30" i="21"/>
  <c r="O30" i="21" s="1"/>
  <c r="M29" i="21"/>
  <c r="O29" i="21" s="1"/>
  <c r="M28" i="21"/>
  <c r="O28" i="21" s="1"/>
  <c r="M27" i="21"/>
  <c r="O27" i="21" s="1"/>
  <c r="M26" i="21"/>
  <c r="O26" i="21" s="1"/>
  <c r="M25" i="21"/>
  <c r="O25" i="21" s="1"/>
  <c r="M24" i="21"/>
  <c r="O24" i="21" s="1"/>
  <c r="M23" i="21"/>
  <c r="O23" i="21" s="1"/>
  <c r="M22" i="21"/>
  <c r="O22" i="21" s="1"/>
  <c r="M21" i="21"/>
  <c r="O21" i="21" s="1"/>
  <c r="M20" i="21"/>
  <c r="O20" i="21" s="1"/>
  <c r="M19" i="21"/>
  <c r="O19" i="21" s="1"/>
  <c r="M18" i="21"/>
  <c r="O18" i="21" s="1"/>
  <c r="M17" i="21"/>
  <c r="O17" i="21" s="1"/>
  <c r="M16" i="21"/>
  <c r="O16" i="21" s="1"/>
  <c r="M15" i="21"/>
  <c r="O15" i="21" s="1"/>
  <c r="M14" i="21"/>
  <c r="O14" i="21" s="1"/>
  <c r="M13" i="21"/>
  <c r="O13" i="21" s="1"/>
  <c r="M12" i="21"/>
  <c r="O12" i="21" s="1"/>
  <c r="K10" i="21"/>
  <c r="N8" i="21"/>
  <c r="M8" i="21"/>
  <c r="F8" i="21"/>
  <c r="E8" i="21"/>
  <c r="N7" i="21"/>
  <c r="M7" i="21"/>
  <c r="F7" i="21"/>
  <c r="E7" i="21"/>
  <c r="N6" i="21"/>
  <c r="M6" i="21"/>
  <c r="F6" i="21"/>
  <c r="E6" i="21"/>
  <c r="D6" i="21"/>
  <c r="D5" i="21"/>
  <c r="D3" i="21"/>
  <c r="I9" i="10"/>
  <c r="I8" i="10"/>
  <c r="R7" i="10"/>
  <c r="R9" i="10" s="1"/>
  <c r="Q7" i="10"/>
  <c r="Q9" i="10" s="1"/>
  <c r="P7" i="10"/>
  <c r="P9" i="10" s="1"/>
  <c r="O7" i="10"/>
  <c r="O9" i="10" s="1"/>
  <c r="N7" i="10"/>
  <c r="N9" i="10" s="1"/>
  <c r="M7" i="10"/>
  <c r="M9" i="10" s="1"/>
  <c r="L7" i="10"/>
  <c r="L9" i="10" s="1"/>
  <c r="K7" i="10"/>
  <c r="K9" i="10" s="1"/>
  <c r="J7" i="10"/>
  <c r="J9" i="10" s="1"/>
  <c r="F7" i="10"/>
  <c r="F6" i="10"/>
  <c r="D6" i="10"/>
  <c r="B17" i="24" l="1"/>
  <c r="D2" i="25"/>
  <c r="E15" i="12"/>
  <c r="D3" i="25"/>
  <c r="B16" i="24"/>
  <c r="P10" i="21"/>
  <c r="B16" i="23"/>
  <c r="B17" i="23"/>
  <c r="A36" i="21"/>
  <c r="D2" i="21"/>
  <c r="A87" i="21"/>
  <c r="A152" i="21"/>
  <c r="E14" i="12"/>
  <c r="C13" i="6"/>
  <c r="O186" i="21"/>
  <c r="O7" i="21" s="1"/>
  <c r="O185" i="21"/>
  <c r="O6" i="21" s="1"/>
  <c r="O187" i="21"/>
  <c r="O8" i="21" s="1"/>
  <c r="B14" i="6"/>
</calcChain>
</file>

<file path=xl/sharedStrings.xml><?xml version="1.0" encoding="utf-8"?>
<sst xmlns="http://schemas.openxmlformats.org/spreadsheetml/2006/main" count="1455" uniqueCount="871">
  <si>
    <t>Etape dans l'ACV</t>
  </si>
  <si>
    <t>Vérifications à effectuer :</t>
  </si>
  <si>
    <t>§ du PCR et/ou référence document</t>
  </si>
  <si>
    <t>Documents vérifiés</t>
  </si>
  <si>
    <t>Type de commentaire</t>
  </si>
  <si>
    <t>Commentaire du vérificateur habilité</t>
  </si>
  <si>
    <t>Réponse de l'organisation</t>
  </si>
  <si>
    <t>Conformité</t>
  </si>
  <si>
    <t>(technique / editorial)</t>
  </si>
  <si>
    <t>O/N</t>
  </si>
  <si>
    <t>Informations générales</t>
  </si>
  <si>
    <t>Conformité de la rédaction du rapport d'ACV</t>
  </si>
  <si>
    <t>§ 3.2</t>
  </si>
  <si>
    <t xml:space="preserve"> Rapport d'accompagnement</t>
  </si>
  <si>
    <t xml:space="preserve">               -   date du rapport</t>
  </si>
  <si>
    <t xml:space="preserve">               -   période de validité</t>
  </si>
  <si>
    <t xml:space="preserve">               -   auteur du rapport</t>
  </si>
  <si>
    <t xml:space="preserve">               -   identification du rapport</t>
  </si>
  <si>
    <t xml:space="preserve">               -   Version PCR</t>
  </si>
  <si>
    <t>Champ de l'étude</t>
  </si>
  <si>
    <t>Caractérisation de l’unité fonctionnelle faite selon le document « Règles de rédaction des PEP».</t>
  </si>
  <si>
    <t>§ 2.1 et § 3.3.</t>
  </si>
  <si>
    <t>     </t>
  </si>
  <si>
    <t xml:space="preserve">    - description du flux de référence et son UF</t>
  </si>
  <si>
    <t xml:space="preserve">    - caractérisation de la catégorie de produit</t>
  </si>
  <si>
    <t xml:space="preserve">    - Version PSR si applicable</t>
  </si>
  <si>
    <t xml:space="preserve">    - Justification de l'UF si pas de PSR applicable</t>
  </si>
  <si>
    <t>Caractérisation du flux de référence</t>
  </si>
  <si>
    <t>§ 2.1</t>
  </si>
  <si>
    <t xml:space="preserve">    - Produit de référence et sa masse (kg)</t>
  </si>
  <si>
    <t xml:space="preserve">    - Emballages</t>
  </si>
  <si>
    <t xml:space="preserve">    - Eléments nécessaires à l’installation</t>
  </si>
  <si>
    <t>Description du produit de référence</t>
  </si>
  <si>
    <t>§ 3.3</t>
  </si>
  <si>
    <t xml:space="preserve">    - identification du produit de référence et référence commerciale</t>
  </si>
  <si>
    <t>Si applicable:</t>
  </si>
  <si>
    <t xml:space="preserve">    - identification des produits dans la même famille homogène</t>
  </si>
  <si>
    <t xml:space="preserve">    - liste des entités autorisées à utiliser la déclaration collective</t>
  </si>
  <si>
    <t>Inventaire du cycle de vie et analyse de l'inventaire</t>
  </si>
  <si>
    <t>Caractérisation des processus dans la phase fabrication :</t>
  </si>
  <si>
    <t>-          matières et composants</t>
  </si>
  <si>
    <t>§3.4.2.1.</t>
  </si>
  <si>
    <t>-          emballage</t>
  </si>
  <si>
    <t>-          assemblage</t>
  </si>
  <si>
    <t>-          transports</t>
  </si>
  <si>
    <t>Adéquation des données d’ACV / produit (fabrication)</t>
  </si>
  <si>
    <t>§2.5</t>
  </si>
  <si>
    <t>Caractérisation des processus dans la phase distribution :</t>
  </si>
  <si>
    <t>- transport de la dernière plateforme producteur jusqu’au site de mise en œuvre</t>
  </si>
  <si>
    <t>§ 3.4.2.2.</t>
  </si>
  <si>
    <t>Adéquation des données d’ACV  au produit (transport)</t>
  </si>
  <si>
    <t>Caractérisation des processus dans la phase installation  pour les éléments décrits dans le PEP</t>
  </si>
  <si>
    <t>§ 2.2.5</t>
  </si>
  <si>
    <t xml:space="preserve">    - composants, procédés</t>
  </si>
  <si>
    <t>et § 3.4.2.3.</t>
  </si>
  <si>
    <t xml:space="preserve">    - déchets</t>
  </si>
  <si>
    <t>Caractérisation des processus dans la phase utilisation :</t>
  </si>
  <si>
    <t xml:space="preserve">    - scénario d’utilisation</t>
  </si>
  <si>
    <t>PSR</t>
  </si>
  <si>
    <t xml:space="preserve">    - durée de vie retenue pour l’étude</t>
  </si>
  <si>
    <t>§ 3.4.2.4.</t>
  </si>
  <si>
    <t xml:space="preserve">    - consommation d’énergie</t>
  </si>
  <si>
    <t xml:space="preserve">    - éléments nécessaires au bon fonctionnement</t>
  </si>
  <si>
    <t xml:space="preserve">    - scénario de maintenance</t>
  </si>
  <si>
    <t>Adéquation des données d’ACV  / produit (scénarios d’usage)</t>
  </si>
  <si>
    <t>Caractérisation des processus dans la phase fin de vie :</t>
  </si>
  <si>
    <t xml:space="preserve">    - procédés d’élimination des déchets</t>
  </si>
  <si>
    <t xml:space="preserve">    - procédés de valorisation des déchets</t>
  </si>
  <si>
    <t xml:space="preserve">    - transport</t>
  </si>
  <si>
    <t>Adéquation des données d’ACV  / produit (transport et scénarios de fin de vie)</t>
  </si>
  <si>
    <t>Vérification de l’inventaire du cycle de vie et respect de la règle de coupure (flux intermédiaires non remontés &lt; 5% des flux de référence)</t>
  </si>
  <si>
    <t>§ 2.3</t>
  </si>
  <si>
    <t xml:space="preserve">    - identification de l’écart constaté</t>
  </si>
  <si>
    <t>Si utilisation de co-produits alors description des règles d'allocation entre co-produits</t>
  </si>
  <si>
    <t>§ 2.4.</t>
  </si>
  <si>
    <t>Qualité des données d’ICV primaires/spécifiques (si applicable)</t>
  </si>
  <si>
    <t>§2.9 et §3.4.</t>
  </si>
  <si>
    <t xml:space="preserve">    - documentation des données primaires</t>
  </si>
  <si>
    <t xml:space="preserve">    - documentation de l’affectation des flux au flux de référence</t>
  </si>
  <si>
    <t xml:space="preserve">    - documentation des données manquantes</t>
  </si>
  <si>
    <t>Vérification de la représentativité des données secondaires d’ICV :</t>
  </si>
  <si>
    <t>§2.10</t>
  </si>
  <si>
    <t xml:space="preserve">    - Cohérence entre les libellés de module d’ICV  et les éléments  du flux de référence</t>
  </si>
  <si>
    <t xml:space="preserve">    - cohérence entre les modules utilisés et les éléments du flux de référence (technologie,  géographie, temporel) .</t>
  </si>
  <si>
    <t xml:space="preserve">    - justification des approximations dans l'utilisation de modules d'ICV</t>
  </si>
  <si>
    <t xml:space="preserve">    - appréciation du niveau d’information des modules d’ICV</t>
  </si>
  <si>
    <t>§ 2.11.</t>
  </si>
  <si>
    <t>- Base de données d’ICV</t>
  </si>
  <si>
    <t xml:space="preserve">    - liste des flux élémentaires ou informations pour y accéder</t>
  </si>
  <si>
    <t>§ 3.4.</t>
  </si>
  <si>
    <t>et § 3.5.</t>
  </si>
  <si>
    <t>Evaluation de l'impact du cycle de vie</t>
  </si>
  <si>
    <t xml:space="preserve">Calcul des impacts environnementaux </t>
  </si>
  <si>
    <t>§ 3.6</t>
  </si>
  <si>
    <t xml:space="preserve">     - liste des indicateurs obligatoires</t>
  </si>
  <si>
    <t>§2.12</t>
  </si>
  <si>
    <t xml:space="preserve">    - indicateurs optionnels</t>
  </si>
  <si>
    <t xml:space="preserve">    - conformité des méthodes de calcul avec le PCR</t>
  </si>
  <si>
    <t>Si famille de produits homogène</t>
  </si>
  <si>
    <t>Annexe A</t>
  </si>
  <si>
    <t xml:space="preserve">    - description du processus de définition des règles d'extrapolation</t>
  </si>
  <si>
    <t>§ 2.6.</t>
  </si>
  <si>
    <t xml:space="preserve">    - règles d'extrapolation</t>
  </si>
  <si>
    <t>Si déclaration collective:</t>
  </si>
  <si>
    <t>§2.7.</t>
  </si>
  <si>
    <t xml:space="preserve">    - identification des indicateurs de référence</t>
  </si>
  <si>
    <t xml:space="preserve">    - identification des paramètres sensibles</t>
  </si>
  <si>
    <t xml:space="preserve">    - justification des intervalles de validité de ces paramètres</t>
  </si>
  <si>
    <t>Informations générales PEP</t>
  </si>
  <si>
    <t>Conformité de la rédaction du PEP</t>
  </si>
  <si>
    <t>§ 4</t>
  </si>
  <si>
    <t>PEP</t>
  </si>
  <si>
    <t xml:space="preserve">    - Présence du cartouche et du logo avec sa date d'édition et références PCR/PSR utilisés</t>
  </si>
  <si>
    <t>AP0008</t>
  </si>
  <si>
    <t xml:space="preserve">    - Informations générales sur le programme et l’entreprise</t>
  </si>
  <si>
    <t>§ 4.1.</t>
  </si>
  <si>
    <t xml:space="preserve">    - Information  sur les produits de référence et les autres  produits concernés</t>
  </si>
  <si>
    <t xml:space="preserve">    - Description du produit de référence et des autres produits couvert (famille homogène) par le PEP</t>
  </si>
  <si>
    <t>§ 4.1.4.</t>
  </si>
  <si>
    <t xml:space="preserve">    - Description de l'UF et description du flux de référence</t>
  </si>
  <si>
    <t xml:space="preserve">    -</t>
  </si>
  <si>
    <t xml:space="preserve">    - Description Matériaux constitutifs</t>
  </si>
  <si>
    <t>§ 4.2</t>
  </si>
  <si>
    <t>-          Impacts environnementaux et hypothèses utilisés tels que décrits en § 3.4.2.4.</t>
  </si>
  <si>
    <t>§ 4.4</t>
  </si>
  <si>
    <t>Description du cycle de vie PEP</t>
  </si>
  <si>
    <t>Conformité des étapes du cycle de vie :</t>
  </si>
  <si>
    <t xml:space="preserve">     - Description de chaque étape du cycle de vie et des éléments pris en compte</t>
  </si>
  <si>
    <t>§ 2.2.2</t>
  </si>
  <si>
    <t xml:space="preserve">    - Description des éléments pris en compte dans l'étape d'installation</t>
  </si>
  <si>
    <t>§ 2.2.5.</t>
  </si>
  <si>
    <t xml:space="preserve">    - Mention des scénarios de référence pris en compte (du PSR ou par défaut)</t>
  </si>
  <si>
    <t>§ 2.5.</t>
  </si>
  <si>
    <t xml:space="preserve">    - Description du scénario d'utilisation</t>
  </si>
  <si>
    <t>§ 2.5.4.</t>
  </si>
  <si>
    <t xml:space="preserve">    - Description des règles d'extrapolation établies pour estimer les impacts des autres produits de la famille homogène</t>
  </si>
  <si>
    <t>§ 4.1.5.</t>
  </si>
  <si>
    <t xml:space="preserve">    - Affichage des impacts environnementaux  et de la représentativité géographique et technologique</t>
  </si>
  <si>
    <t>§ 4.4.</t>
  </si>
  <si>
    <t>Informations additionnelles</t>
  </si>
  <si>
    <t>Conformité des informations additionnelles</t>
  </si>
  <si>
    <t>§ 4.3</t>
  </si>
  <si>
    <t xml:space="preserve">    - limitation des infos aux produits visés par la déclaration</t>
  </si>
  <si>
    <t xml:space="preserve">    - utilisation de normes et méthodes de mesures vérifiables</t>
  </si>
  <si>
    <t>§ 3.7.</t>
  </si>
  <si>
    <t xml:space="preserve">    - documentation de ces données</t>
  </si>
  <si>
    <t>Step of the LCA</t>
  </si>
  <si>
    <t>Verification to do :</t>
  </si>
  <si>
    <t>§ of PCR and/or document reference</t>
  </si>
  <si>
    <t>Verified documents</t>
  </si>
  <si>
    <t>Type of comment</t>
  </si>
  <si>
    <t>(technical / editorial)</t>
  </si>
  <si>
    <t>Comment of the Accredited Verifier</t>
  </si>
  <si>
    <t>Answer of the organization</t>
  </si>
  <si>
    <t>Conformity</t>
  </si>
  <si>
    <t>Y/N</t>
  </si>
  <si>
    <t>General Information</t>
  </si>
  <si>
    <t>Conformity of the redaction of the LCA report</t>
  </si>
  <si>
    <t>Accompanying report</t>
  </si>
  <si>
    <t xml:space="preserve">               -   date of report</t>
  </si>
  <si>
    <t xml:space="preserve">               -   period of validity</t>
  </si>
  <si>
    <t xml:space="preserve">               -   author of the report</t>
  </si>
  <si>
    <t xml:space="preserve">               -  Report identification</t>
  </si>
  <si>
    <t xml:space="preserve">               -   PCR version</t>
  </si>
  <si>
    <t>Scope of the study</t>
  </si>
  <si>
    <t>Characterization of the Functional Unit done according to the PCR.</t>
  </si>
  <si>
    <t>§ 2.1 and § 3.3.</t>
  </si>
  <si>
    <t xml:space="preserve">    - description of the reference flow and its FU</t>
  </si>
  <si>
    <t xml:space="preserve">    - characterization of the product category</t>
  </si>
  <si>
    <t xml:space="preserve">    - PCR version PSR, if relevant</t>
  </si>
  <si>
    <t xml:space="preserve">    - Justification of the FU, if no relevant PSR</t>
  </si>
  <si>
    <t>Characterization of the reference flow</t>
  </si>
  <si>
    <t xml:space="preserve">    - Reference Product and its mass (kg)</t>
  </si>
  <si>
    <t xml:space="preserve">    - Packaging</t>
  </si>
  <si>
    <t xml:space="preserve">    - Required elements for the installation</t>
  </si>
  <si>
    <t>Description of the reference product</t>
  </si>
  <si>
    <t xml:space="preserve">    - identification of the reference product and its commercial reference</t>
  </si>
  <si>
    <t>If relevant :</t>
  </si>
  <si>
    <t xml:space="preserve">    - identification of products ofan homogeneous family</t>
  </si>
  <si>
    <t xml:space="preserve">    - list of organizations authorized to use the collective declaration</t>
  </si>
  <si>
    <t>Life cycle inventory and assessment of the inventory</t>
  </si>
  <si>
    <t>Characterization of process in Manufacturing stage :</t>
  </si>
  <si>
    <t>-          materials and components</t>
  </si>
  <si>
    <t>-          packaging</t>
  </si>
  <si>
    <t>-          assembly</t>
  </si>
  <si>
    <t>Adequacy of LCA data / product (manufacturing)</t>
  </si>
  <si>
    <t>Characterization of process in distribution stage :</t>
  </si>
  <si>
    <t>- transport form the last manufacturer platform to the implementation site</t>
  </si>
  <si>
    <t>Adequacy of LCA data of product (transport)</t>
  </si>
  <si>
    <t>Characterization of process in installation stage for described elements in the PEP</t>
  </si>
  <si>
    <t>and § 3.4.2.3.</t>
  </si>
  <si>
    <t xml:space="preserve">    - components, process</t>
  </si>
  <si>
    <t xml:space="preserve">    - waste</t>
  </si>
  <si>
    <t>Characterization of process in use stage :</t>
  </si>
  <si>
    <t xml:space="preserve">    - Use scenarios</t>
  </si>
  <si>
    <t xml:space="preserve">    - Reference life time for the study</t>
  </si>
  <si>
    <t xml:space="preserve">    - energy consumption</t>
  </si>
  <si>
    <t xml:space="preserve">    - Required elements for the use</t>
  </si>
  <si>
    <t xml:space="preserve">    - Maintenance scenarios</t>
  </si>
  <si>
    <t>Adequacy of LCA data / product (use scenarios)</t>
  </si>
  <si>
    <t>Characterization of process in end of life stage:</t>
  </si>
  <si>
    <t xml:space="preserve">    - waste disposal process</t>
  </si>
  <si>
    <t xml:space="preserve">    - waste disposal process valorization</t>
  </si>
  <si>
    <t>Adequacy of LCA data / product (transport and end of life scenarios)</t>
  </si>
  <si>
    <t>Verification  of the LCI and the respect of the cut-off criteria (intermediate flows  not taken into account &lt; 5% of the reference flow)</t>
  </si>
  <si>
    <t xml:space="preserve">    - identification of the variance</t>
  </si>
  <si>
    <t>If use of co-products : description of allocation rules between co-products</t>
  </si>
  <si>
    <t>Quality of LCI primary/specific (if relevant) data</t>
  </si>
  <si>
    <t>§2.9 and §3.4.</t>
  </si>
  <si>
    <t xml:space="preserve">    - documentation of primary data</t>
  </si>
  <si>
    <t xml:space="preserve">    - documentation of the allocation of flows of the reference flow</t>
  </si>
  <si>
    <t xml:space="preserve">    - documentation of missing data</t>
  </si>
  <si>
    <t>Verification of the representativeness of LCI secondary data</t>
  </si>
  <si>
    <t xml:space="preserve">    - Consistency between LCI modules wording and reference flow elements</t>
  </si>
  <si>
    <t xml:space="preserve">    - Consistency between used modules utilisés and reference flow elements (technology,  geography, temporal) .</t>
  </si>
  <si>
    <t xml:space="preserve">    - justification of approximations in LCI modules used</t>
  </si>
  <si>
    <t xml:space="preserve">    - appreciation of the level of LCI information modules</t>
  </si>
  <si>
    <t>LCI database</t>
  </si>
  <si>
    <t xml:space="preserve">    - list of elementary flows or access information</t>
  </si>
  <si>
    <t>and § 3.5.</t>
  </si>
  <si>
    <t>Evaluation of the impact of the life cycle assessment</t>
  </si>
  <si>
    <t>Calculation of environmental impacts</t>
  </si>
  <si>
    <t xml:space="preserve">     - list of required indicators</t>
  </si>
  <si>
    <t xml:space="preserve">    - optional indicators</t>
  </si>
  <si>
    <t xml:space="preserve">    - conformity of calculation method with the PCR</t>
  </si>
  <si>
    <t>If homogeneous family of products</t>
  </si>
  <si>
    <t>Annex A</t>
  </si>
  <si>
    <t xml:space="preserve">    - description of the definition process of extrapolation rules</t>
  </si>
  <si>
    <t xml:space="preserve">    - Extrapolation rules</t>
  </si>
  <si>
    <t>If collective declaration :</t>
  </si>
  <si>
    <t xml:space="preserve">    - identification of sensitive parameters</t>
  </si>
  <si>
    <t xml:space="preserve">    - justification of interval of validity of these parameters</t>
  </si>
  <si>
    <t>PEP general information</t>
  </si>
  <si>
    <t>PEP conformity redaction</t>
  </si>
  <si>
    <t xml:space="preserve">    - Information about program and logo with edition date ,and used PCR/PSR references</t>
  </si>
  <si>
    <t xml:space="preserve">    - General information générales about the program and the organization</t>
  </si>
  <si>
    <t xml:space="preserve">    - Information about the reference product and the other concerned products</t>
  </si>
  <si>
    <t xml:space="preserve">    - Description of the reference product and other covered products (homogeneous family) by the PEP</t>
  </si>
  <si>
    <t xml:space="preserve">    - Description of the FU and description of the reference flow</t>
  </si>
  <si>
    <t xml:space="preserve">    - Description of constituant materials</t>
  </si>
  <si>
    <t>-          Envrionmental impacts and used hypothesis (§ 3.4.2.4)</t>
  </si>
  <si>
    <t>Description of the PEP life cycle</t>
  </si>
  <si>
    <t>Conformity of life cycle stages :</t>
  </si>
  <si>
    <t xml:space="preserve">     - Description of each life cycle stage and elements taken into account</t>
  </si>
  <si>
    <t xml:space="preserve">    - Description of elements taken into account in installation stage</t>
  </si>
  <si>
    <t xml:space="preserve">    - Mention of reference scenarios de taken into account (PSR or by default)</t>
  </si>
  <si>
    <t xml:space="preserve">    - Description of use stage scenario</t>
  </si>
  <si>
    <t xml:space="preserve">    - Description of used extrapolation rules for the approximation of impacts of other products of the homogeneous family</t>
  </si>
  <si>
    <t xml:space="preserve">    - Display of environmental impacts and geographic / technologic representativeness</t>
  </si>
  <si>
    <t>Additional information</t>
  </si>
  <si>
    <t>Conformity of additional information</t>
  </si>
  <si>
    <t xml:space="preserve">    - limitation of information to the described product</t>
  </si>
  <si>
    <t xml:space="preserve">    - Standard and verifiable measures methods</t>
  </si>
  <si>
    <t xml:space="preserve">    - documentation of these data</t>
  </si>
  <si>
    <t xml:space="preserve">    - identification of reference indicators</t>
  </si>
  <si>
    <t>Precision of manufacturing sites</t>
  </si>
  <si>
    <t>Identification of system boundaries took into account / ignored</t>
  </si>
  <si>
    <t xml:space="preserve">    - quality of generic and secondary LCI data (documentation, hypothesis, sources…)</t>
  </si>
  <si>
    <t>Mention des sites de production</t>
  </si>
  <si>
    <t>Identification des frontières du systèmes prises en compte / omises</t>
  </si>
  <si>
    <t xml:space="preserve">    - Qualité des données d’ICV génériques et secondaires (documentation, hypothèses, sources…)</t>
  </si>
  <si>
    <t>Creation : 24 november 2010</t>
  </si>
  <si>
    <t>VERIFICATION REPORT</t>
  </si>
  <si>
    <t>PEP ecopassport®</t>
  </si>
  <si>
    <t>Identification of PEP ecopassport® :</t>
  </si>
  <si>
    <r>
      <t>-</t>
    </r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Calibri"/>
        <family val="2"/>
      </rPr>
      <t>PEP ecopassport® n° :</t>
    </r>
  </si>
  <si>
    <t>Identification of the reference PCR used :</t>
  </si>
  <si>
    <t>Identification of the Accredited Verifier :</t>
  </si>
  <si>
    <r>
      <t>-</t>
    </r>
    <r>
      <rPr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</rPr>
      <t>Verification done :</t>
    </r>
  </si>
  <si>
    <r>
      <t>-</t>
    </r>
    <r>
      <rPr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</rPr>
      <t>Scope of the verification:</t>
    </r>
  </si>
  <si>
    <r>
      <t>-</t>
    </r>
    <r>
      <rPr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</rPr>
      <t>Free comments of the Accredited Verifier (context, realization of the verification…)</t>
    </r>
  </si>
  <si>
    <t>RAPPORT DE VERIFICATION</t>
  </si>
  <si>
    <t>- Titre :</t>
  </si>
  <si>
    <r>
      <t>-</t>
    </r>
    <r>
      <rPr>
        <sz val="7"/>
        <color rgb="FF000000"/>
        <rFont val="Times New Roman"/>
        <family val="1"/>
      </rPr>
      <t> </t>
    </r>
    <r>
      <rPr>
        <sz val="12"/>
        <color rgb="FF000000"/>
        <rFont val="Calibri"/>
        <family val="2"/>
      </rPr>
      <t xml:space="preserve">Auteur : </t>
    </r>
  </si>
  <si>
    <r>
      <t>-</t>
    </r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Calibri"/>
        <family val="2"/>
      </rPr>
      <t>Date d'édition :</t>
    </r>
  </si>
  <si>
    <r>
      <t>-</t>
    </r>
    <r>
      <rPr>
        <sz val="7"/>
        <color rgb="FF000000"/>
        <rFont val="Times New Roman"/>
        <family val="1"/>
      </rPr>
      <t> </t>
    </r>
    <r>
      <rPr>
        <sz val="12"/>
        <color rgb="FF000000"/>
        <rFont val="Calibri"/>
        <family val="2"/>
      </rPr>
      <t>Rapport d'accompagnement du PEP :</t>
    </r>
  </si>
  <si>
    <t>Identification de la version du PCR de référence utilisé :</t>
  </si>
  <si>
    <t>Identification du Vérificateur Habilité :</t>
  </si>
  <si>
    <r>
      <t>-</t>
    </r>
    <r>
      <rPr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</rPr>
      <t>Vérification réalisée de manière :</t>
    </r>
  </si>
  <si>
    <r>
      <t>-</t>
    </r>
    <r>
      <rPr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</rPr>
      <t>Périmètre de la vérification:</t>
    </r>
  </si>
  <si>
    <r>
      <t>-</t>
    </r>
    <r>
      <rPr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</rPr>
      <t>Commentaires libres du vérificateur habilité (contexte, réalisation de la vérification,...)</t>
    </r>
  </si>
  <si>
    <t>Conclusion générale :</t>
  </si>
  <si>
    <t>PEP Ecopassport N°</t>
  </si>
  <si>
    <t>PEP Title</t>
  </si>
  <si>
    <t xml:space="preserve">Released by </t>
  </si>
  <si>
    <t>Edition date</t>
  </si>
  <si>
    <t>PCR reference</t>
  </si>
  <si>
    <t>Accreditation verification number</t>
  </si>
  <si>
    <t xml:space="preserve">Reference of the LCA report </t>
  </si>
  <si>
    <t>Data to be filled for the verification report and declaration of conformity</t>
  </si>
  <si>
    <t>yes</t>
  </si>
  <si>
    <t>no</t>
  </si>
  <si>
    <t>Verification</t>
  </si>
  <si>
    <t>Independant</t>
  </si>
  <si>
    <t>Internal / external</t>
  </si>
  <si>
    <t>third part</t>
  </si>
  <si>
    <t>x</t>
  </si>
  <si>
    <r>
      <rPr>
        <sz val="12"/>
        <color theme="1"/>
        <rFont val="Calibri"/>
        <family val="2"/>
      </rPr>
      <t>o</t>
    </r>
    <r>
      <rPr>
        <sz val="12"/>
        <color theme="1"/>
        <rFont val="Courier New"/>
        <family val="3"/>
      </rPr>
      <t xml:space="preserve"> </t>
    </r>
    <r>
      <rPr>
        <sz val="12"/>
        <color theme="1"/>
        <rFont val="Calibri"/>
        <family val="2"/>
      </rPr>
      <t>Independant</t>
    </r>
  </si>
  <si>
    <t>Internal</t>
  </si>
  <si>
    <t>External</t>
  </si>
  <si>
    <t>o   Third Party</t>
  </si>
  <si>
    <t xml:space="preserve">Verification done </t>
  </si>
  <si>
    <t>Assessment of LCI models</t>
  </si>
  <si>
    <t>Assessment of all data by LCA providers</t>
  </si>
  <si>
    <t>Verification scope</t>
  </si>
  <si>
    <r>
      <t>o</t>
    </r>
    <r>
      <rPr>
        <sz val="7"/>
        <color theme="1"/>
        <rFont val="Calibri"/>
        <family val="2"/>
      </rPr>
      <t xml:space="preserve">     </t>
    </r>
    <r>
      <rPr>
        <sz val="12"/>
        <color theme="1"/>
        <rFont val="Calibri"/>
        <family val="2"/>
      </rPr>
      <t xml:space="preserve">Assessment of life cycle inventories models </t>
    </r>
  </si>
  <si>
    <r>
      <t>o</t>
    </r>
    <r>
      <rPr>
        <sz val="7"/>
        <color theme="1"/>
        <rFont val="Calibri"/>
        <family val="2"/>
      </rPr>
      <t xml:space="preserve">    </t>
    </r>
    <r>
      <rPr>
        <sz val="12"/>
        <color theme="1"/>
        <rFont val="Calibri"/>
        <family val="2"/>
      </rPr>
      <t xml:space="preserve">Assessment of all  individual data provided by the manufacturer </t>
    </r>
  </si>
  <si>
    <t>during the LCA</t>
  </si>
  <si>
    <t>at the end of the LCA</t>
  </si>
  <si>
    <t>Free comments of the verifier</t>
  </si>
  <si>
    <t>General conclusion</t>
  </si>
  <si>
    <t>Identification du PEP ecopassport® :</t>
  </si>
  <si>
    <r>
      <t>-</t>
    </r>
    <r>
      <rPr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</rPr>
      <t>PCR  « Règles de catégories de Produit »  :</t>
    </r>
  </si>
  <si>
    <r>
      <t>-</t>
    </r>
    <r>
      <rPr>
        <sz val="7"/>
        <color theme="1"/>
        <rFont val="Times New Roman"/>
        <family val="1"/>
      </rPr>
      <t> </t>
    </r>
    <r>
      <rPr>
        <sz val="12"/>
        <color rgb="FF000000"/>
        <rFont val="Calibri"/>
        <family val="2"/>
      </rPr>
      <t xml:space="preserve">Vérification réalisée par </t>
    </r>
  </si>
  <si>
    <t>o</t>
  </si>
  <si>
    <t>Indépendante</t>
  </si>
  <si>
    <t>Tierce Partie</t>
  </si>
  <si>
    <r>
      <t>o</t>
    </r>
    <r>
      <rPr>
        <sz val="7"/>
        <color theme="1"/>
        <rFont val="Calibri"/>
        <family val="2"/>
      </rPr>
      <t xml:space="preserve">     </t>
    </r>
    <r>
      <rPr>
        <sz val="12"/>
        <color theme="1"/>
        <rFont val="Calibri"/>
        <family val="2"/>
      </rPr>
      <t>Analyse des modèles d'inventaires de cycle de vie</t>
    </r>
  </si>
  <si>
    <r>
      <t>o</t>
    </r>
    <r>
      <rPr>
        <sz val="7"/>
        <color theme="1"/>
        <rFont val="Calibri"/>
        <family val="2"/>
      </rPr>
      <t xml:space="preserve">    </t>
    </r>
    <r>
      <rPr>
        <sz val="12"/>
        <color theme="1"/>
        <rFont val="Calibri"/>
        <family val="2"/>
      </rPr>
      <t>Analyse de l'ensemble des données individuelles du fabricant</t>
    </r>
  </si>
  <si>
    <t>Favourable opinion</t>
  </si>
  <si>
    <t>Non Favourable opinion</t>
  </si>
  <si>
    <t>PSR List</t>
  </si>
  <si>
    <t>PSR0004 - Individual and standalone domestic storage water heater</t>
  </si>
  <si>
    <t>PSR0007 - Self-contained emergency electrical equipment</t>
  </si>
  <si>
    <t>PSR0009 - Comfort Terminal Units</t>
  </si>
  <si>
    <t>PSR0015 - Wood heating system appliance for individual dwellings</t>
  </si>
  <si>
    <t>Verifier</t>
  </si>
  <si>
    <t>CONFORMITY DECLARATION</t>
  </si>
  <si>
    <t>According to the verification of the Product Environmental Profile</t>
  </si>
  <si>
    <t>Released by</t>
  </si>
  <si>
    <t>• to have carried out independent verification operations.</t>
  </si>
  <si>
    <t>Date</t>
  </si>
  <si>
    <t>Signature</t>
  </si>
  <si>
    <r>
      <t>PEP Author</t>
    </r>
    <r>
      <rPr>
        <sz val="10"/>
        <color theme="0"/>
        <rFont val="FuturaA Bk BT"/>
        <family val="2"/>
      </rPr>
      <t xml:space="preserve"> (first name, name)</t>
    </r>
  </si>
  <si>
    <r>
      <t>-</t>
    </r>
    <r>
      <rPr>
        <sz val="7"/>
        <color rgb="FF000000"/>
        <rFont val="Times New Roman"/>
        <family val="1"/>
      </rPr>
      <t> </t>
    </r>
    <r>
      <rPr>
        <sz val="12"/>
        <color rgb="FF000000"/>
        <rFont val="Calibri"/>
        <family val="2"/>
      </rPr>
      <t xml:space="preserve">Released by :  </t>
    </r>
  </si>
  <si>
    <t xml:space="preserve">                        </t>
  </si>
  <si>
    <t>Organization</t>
  </si>
  <si>
    <t>Product category</t>
  </si>
  <si>
    <t>PSR Reference</t>
  </si>
  <si>
    <t>First name, name</t>
  </si>
  <si>
    <t>PCR section</t>
  </si>
  <si>
    <t>§ 4.1.1</t>
  </si>
  <si>
    <t>§ 4.1.2</t>
  </si>
  <si>
    <t>§ 4.1.3</t>
  </si>
  <si>
    <t>§ 4.1.4</t>
  </si>
  <si>
    <t>§ 4.1.5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</si>
  <si>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</si>
  <si>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</si>
  <si>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</si>
  <si>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</si>
  <si>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</si>
  <si>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</si>
  <si>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</si>
  <si>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</si>
  <si>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</si>
  <si>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</si>
  <si>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</si>
  <si>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</si>
  <si>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</si>
  <si>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</si>
  <si>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</si>
  <si>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</si>
  <si>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</si>
  <si>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</si>
  <si>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5.4</t>
  </si>
  <si>
    <t>6.1</t>
  </si>
  <si>
    <t>6.2</t>
  </si>
  <si>
    <t>7.1</t>
  </si>
  <si>
    <t>7.2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</si>
  <si>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</si>
  <si>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</si>
  <si>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</si>
  <si>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</si>
  <si>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</si>
  <si>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</si>
  <si>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</si>
  <si>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</si>
  <si>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</si>
  <si>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</si>
  <si>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</si>
  <si>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</si>
  <si>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12.1</t>
  </si>
  <si>
    <t>13.1</t>
  </si>
  <si>
    <t>13.2</t>
  </si>
  <si>
    <t>13.3</t>
  </si>
  <si>
    <t>13.4</t>
  </si>
  <si>
    <t>14.1</t>
  </si>
  <si>
    <t>14.2</t>
  </si>
  <si>
    <t>14.3</t>
  </si>
  <si>
    <t>15.1</t>
  </si>
  <si>
    <t>15.2</t>
  </si>
  <si>
    <t>16.1</t>
  </si>
  <si>
    <t>16.2</t>
  </si>
  <si>
    <t>16.3</t>
  </si>
  <si>
    <t>16.4</t>
  </si>
  <si>
    <t>17.1</t>
  </si>
  <si>
    <t>17.2</t>
  </si>
  <si>
    <t>§2.5.2</t>
  </si>
  <si>
    <t>Characterization of End of life stage:</t>
  </si>
  <si>
    <t>Verification  of  the cut-off criteria</t>
  </si>
  <si>
    <t>Allocation between co-products</t>
  </si>
  <si>
    <t>Data</t>
  </si>
  <si>
    <t>§2.9</t>
  </si>
  <si>
    <t>§2.11</t>
  </si>
  <si>
    <t>§3.5</t>
  </si>
  <si>
    <t>Environmental indicators</t>
  </si>
  <si>
    <t>§3.6</t>
  </si>
  <si>
    <t>§2.6</t>
  </si>
  <si>
    <t>§4.3</t>
  </si>
  <si>
    <t>PEP conformity</t>
  </si>
  <si>
    <t>§4.2</t>
  </si>
  <si>
    <t>§4.4</t>
  </si>
  <si>
    <t>5.7</t>
  </si>
  <si>
    <t>7.3</t>
  </si>
  <si>
    <t>7.4</t>
  </si>
  <si>
    <t>7.5</t>
  </si>
  <si>
    <t>7.6</t>
  </si>
  <si>
    <t>7.7</t>
  </si>
  <si>
    <t>8.7</t>
  </si>
  <si>
    <t>8.8</t>
  </si>
  <si>
    <t>8.9</t>
  </si>
  <si>
    <t>9.5</t>
  </si>
  <si>
    <t>9.6</t>
  </si>
  <si>
    <t>18.1</t>
  </si>
  <si>
    <t>18.2</t>
  </si>
  <si>
    <t>LCA Report</t>
  </si>
  <si>
    <t>Document</t>
  </si>
  <si>
    <t>Characterization of the Functional Unit done according to the PCR, including</t>
  </si>
  <si>
    <t>§ 3.3.</t>
  </si>
  <si>
    <t>§ 2.1 &amp; § 3.3.</t>
  </si>
  <si>
    <t>§ 3.4.2.3.</t>
  </si>
  <si>
    <t xml:space="preserve"> - Identification and quantification of each component, process and energy required to install the product, and datasets used</t>
  </si>
  <si>
    <t>Inclusion in the installation stage of</t>
  </si>
  <si>
    <t>§ 2.5.4</t>
  </si>
  <si>
    <t>§ 2.5.5</t>
  </si>
  <si>
    <t>§ 2.2.6</t>
  </si>
  <si>
    <t>§ 3.4.2.4</t>
  </si>
  <si>
    <t xml:space="preserve"> - If applicable, identification of any complex product operating modes</t>
  </si>
  <si>
    <t xml:space="preserve"> - If applicable, standard or regulation applying to the product and defining energy consumption measurement methods</t>
  </si>
  <si>
    <t xml:space="preserve"> - For electricty consumption, if non ELCD data used, source and model of the data</t>
  </si>
  <si>
    <t xml:space="preserve"> - Identification of transport data of raw materials to manufacturing site, and data sets used</t>
  </si>
  <si>
    <t xml:space="preserve"> - Identification of transport data of the reference flow to the logistic platform, and data sets used</t>
  </si>
  <si>
    <t xml:space="preserve"> - if relevant, description and justification of transport scenarios other than generic assumptions</t>
  </si>
  <si>
    <t xml:space="preserve"> - Optional : manufacturing stages flowchart</t>
  </si>
  <si>
    <t xml:space="preserve"> - identification of products of the same homogeneous family and covered in the PEP</t>
  </si>
  <si>
    <t xml:space="preserve"> - list of organizations authorized to use the joint environmental declaration</t>
  </si>
  <si>
    <t xml:space="preserve"> - identification of the reference product and its commercial reference</t>
  </si>
  <si>
    <t xml:space="preserve"> -  Date of the LCA report</t>
  </si>
  <si>
    <t xml:space="preserve"> -  Period of validity</t>
  </si>
  <si>
    <t xml:space="preserve"> -  Author of the LCA report</t>
  </si>
  <si>
    <t xml:space="preserve"> -  PCR version </t>
  </si>
  <si>
    <t xml:space="preserve"> -  if applicable, PSR version</t>
  </si>
  <si>
    <t xml:space="preserve"> - the quantification of the performance or requirement level achieved</t>
  </si>
  <si>
    <t xml:space="preserve"> - characterization of the product category, as mentioned in the applicable PSR</t>
  </si>
  <si>
    <t xml:space="preserve"> - Energy model used, representative of the geograpical area of the use stage</t>
  </si>
  <si>
    <t>§ 3.4.2.5</t>
  </si>
  <si>
    <t xml:space="preserve"> - description and justification of transportation to treatment / disposal site and corresponding dataset</t>
  </si>
  <si>
    <t xml:space="preserve"> - description and justification of end of life scenario and corresponding dataset</t>
  </si>
  <si>
    <t xml:space="preserve"> - identification and justification of appoximations or exclusions of any stage of end of life scenario</t>
  </si>
  <si>
    <t>§ 2.5.6</t>
  </si>
  <si>
    <t xml:space="preserve"> - If unknown treatment, generic local transportation and disposal in landfill by material family</t>
  </si>
  <si>
    <t xml:space="preserve"> - Description of the list of intermediate flows not taken into account</t>
  </si>
  <si>
    <t xml:space="preserve"> - Identification of the variance for the mass of intermediate flows not considered  (&lt; 5% mass of reference product)</t>
  </si>
  <si>
    <t xml:space="preserve"> - For production system with co-products, description of allocation rules used</t>
  </si>
  <si>
    <t>If  no extrapolation rules are set up in the PSR</t>
  </si>
  <si>
    <t xml:space="preserve"> - LCA of representative products of the homogeneous family</t>
  </si>
  <si>
    <t xml:space="preserve"> - Identification and quantification of products parameters that vary between the different products of the homogeneous family</t>
  </si>
  <si>
    <t xml:space="preserve"> - Sensitivity analysis to identify influential parameters</t>
  </si>
  <si>
    <t xml:space="preserve"> - Description, justification and documentation of extrapolation rules to estimate the environmental impact for the other products covered</t>
  </si>
  <si>
    <t>Joint environmnental declaration</t>
  </si>
  <si>
    <t>§ 2.7 and
 Annex B</t>
  </si>
  <si>
    <t>15.3</t>
  </si>
  <si>
    <t>15.4</t>
  </si>
  <si>
    <t>15.5</t>
  </si>
  <si>
    <t>15.6</t>
  </si>
  <si>
    <t>15.7</t>
  </si>
  <si>
    <t>15.8</t>
  </si>
  <si>
    <t xml:space="preserve"> - documentation of primary datas sources and creation</t>
  </si>
  <si>
    <t xml:space="preserve"> - documentation of the allocation of primary data to the reference flow</t>
  </si>
  <si>
    <t xml:space="preserve"> - identification of deviations or missing data, documentation of rules for processing missing data</t>
  </si>
  <si>
    <t xml:space="preserve"> - List of secondary data (with time-related, geographic and technological coverage) used</t>
  </si>
  <si>
    <t xml:space="preserve"> - List and qualitative assessment of secondary data without coverage</t>
  </si>
  <si>
    <t xml:space="preserve"> - Justification for selection of LCI datasets with no proof of verification</t>
  </si>
  <si>
    <t xml:space="preserve"> - List and units of elementary flows or information required to access it.</t>
  </si>
  <si>
    <t xml:space="preserve"> - If applicable, name and version of the software used</t>
  </si>
  <si>
    <t xml:space="preserve"> - conformity of calculation method with the PCR</t>
  </si>
  <si>
    <t xml:space="preserve">Life cycle inventory and assessment </t>
  </si>
  <si>
    <t>18.4</t>
  </si>
  <si>
    <t>18.5</t>
  </si>
  <si>
    <t>18.6</t>
  </si>
  <si>
    <t>18.7</t>
  </si>
  <si>
    <t>18.8</t>
  </si>
  <si>
    <t>19.1</t>
  </si>
  <si>
    <t>19.2</t>
  </si>
  <si>
    <t>19.3</t>
  </si>
  <si>
    <t>19.4</t>
  </si>
  <si>
    <t>19.5</t>
  </si>
  <si>
    <t>19.6</t>
  </si>
  <si>
    <t>19.7</t>
  </si>
  <si>
    <t xml:space="preserve"> - Ilustration of the reference product</t>
  </si>
  <si>
    <t xml:space="preserve"> - Justification and documentation of any additional information mentionned in the PEP</t>
  </si>
  <si>
    <t xml:space="preserve"> - Test reports providing measurements methods or standards used to justify additional information</t>
  </si>
  <si>
    <t xml:space="preserve"> - Inclusion of term "Product Environmental Profile" and PEP ecopassport Logo</t>
  </si>
  <si>
    <t xml:space="preserve"> - Information about PEP program displayed according to editorial rules AP-0008</t>
  </si>
  <si>
    <t xml:space="preserve"> - Company info + contact</t>
  </si>
  <si>
    <t xml:space="preserve"> - Description of the reference product and other covered products (homogeneous family) by the PEP</t>
  </si>
  <si>
    <t xml:space="preserve"> - Description of the FU</t>
  </si>
  <si>
    <t xml:space="preserve"> - Where appropriate, product category to which the product belong</t>
  </si>
  <si>
    <t>18.9</t>
  </si>
  <si>
    <t>18.10</t>
  </si>
  <si>
    <t>18.11</t>
  </si>
  <si>
    <t>18.12</t>
  </si>
  <si>
    <t xml:space="preserve"> - For PEP covering homogeneous env. families, extraplation rules and way to use them</t>
  </si>
  <si>
    <t xml:space="preserve"> - Material composition in percentage of the total mass (plastics, metals, others)</t>
  </si>
  <si>
    <t xml:space="preserve"> - Total mass of the representative product including the packaging and additional elements supplied with the product</t>
  </si>
  <si>
    <t>Environmental impacts</t>
  </si>
  <si>
    <t xml:space="preserve"> - Name and version of LCA software</t>
  </si>
  <si>
    <t xml:space="preserve"> - Product category and use scenario specifying reference lifetime and description of product use scenario</t>
  </si>
  <si>
    <t xml:space="preserve"> - Table of environmental impacts  in numerical values,  in the corresponding units with 3 significant digits for each stage, and the total for each indicator</t>
  </si>
  <si>
    <t xml:space="preserve"> - If the stages are calculated according to different parameters, the applicable parameter in each column</t>
  </si>
  <si>
    <t xml:space="preserve"> - Life cycle stages taken into account in the environmental impact analysis</t>
  </si>
  <si>
    <t xml:space="preserve"> - Packaging used during the RLT</t>
  </si>
  <si>
    <t xml:space="preserve"> - Production and transport of wastes generated from product's installation</t>
  </si>
  <si>
    <t xml:space="preserve"> - Manufacturing, packaging and procurement of materials and components used for installation and not supplied with ref. product</t>
  </si>
  <si>
    <t xml:space="preserve"> - Installation process</t>
  </si>
  <si>
    <t xml:space="preserve"> - Where appropriate, applicable product standards</t>
  </si>
  <si>
    <t xml:space="preserve"> - Information on geographical and technological representativness</t>
  </si>
  <si>
    <t>Not Applicable</t>
  </si>
  <si>
    <t>6.3</t>
  </si>
  <si>
    <t>6.4</t>
  </si>
  <si>
    <t>6.5</t>
  </si>
  <si>
    <t>13.5</t>
  </si>
  <si>
    <t>13.6</t>
  </si>
  <si>
    <t>13.7</t>
  </si>
  <si>
    <t xml:space="preserve">Approved </t>
  </si>
  <si>
    <t>Final Review</t>
  </si>
  <si>
    <r>
      <t>-</t>
    </r>
    <r>
      <rPr>
        <sz val="7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Diffusé par</t>
    </r>
    <r>
      <rPr>
        <sz val="14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:   </t>
    </r>
  </si>
  <si>
    <t>Titre du PEP</t>
  </si>
  <si>
    <t>Auteur du PEP</t>
  </si>
  <si>
    <t>Réalisé par</t>
  </si>
  <si>
    <t>Adresse</t>
  </si>
  <si>
    <t>Date de la publication</t>
  </si>
  <si>
    <t>Référence du rapport ACV</t>
  </si>
  <si>
    <t>Référence du PCR</t>
  </si>
  <si>
    <t>Référence du PSR</t>
  </si>
  <si>
    <t>Vérificateur</t>
  </si>
  <si>
    <t>Nom, Prénom</t>
  </si>
  <si>
    <t>Numéro d'accréditation</t>
  </si>
  <si>
    <t>Interne/Externe</t>
  </si>
  <si>
    <t>Champ de la vérification</t>
  </si>
  <si>
    <t>Type de vérification</t>
  </si>
  <si>
    <t>Période de vérification</t>
  </si>
  <si>
    <t>Vérification des ICV</t>
  </si>
  <si>
    <t>Vérification de l'ensemble des données sources</t>
  </si>
  <si>
    <t>Commentaires libres</t>
  </si>
  <si>
    <t>Avis Final</t>
  </si>
  <si>
    <t>Date de la vérification</t>
  </si>
  <si>
    <t>Référentiel de conformité</t>
  </si>
  <si>
    <t>XP-C-08-100</t>
  </si>
  <si>
    <t>Conformity Framework</t>
  </si>
  <si>
    <t>Pour le compte de</t>
  </si>
  <si>
    <t>On behalf of</t>
  </si>
  <si>
    <t>Catégorie de produits</t>
  </si>
  <si>
    <t>Nom de l'organisation</t>
  </si>
  <si>
    <t>Organization name</t>
  </si>
  <si>
    <t>Adress</t>
  </si>
  <si>
    <t>Organisation</t>
  </si>
  <si>
    <t>PSR0001 - Wires, cables and accessories</t>
  </si>
  <si>
    <t>PSR0002 - Direct,visible ,fixed electric heating appliances</t>
  </si>
  <si>
    <t>PSR0003 - Cable management </t>
  </si>
  <si>
    <t>PSR0005 - Electrical switchgear and controlgear solutions</t>
  </si>
  <si>
    <t>PSR0006 - Drives for blinds and closures installed in buildings</t>
  </si>
  <si>
    <t>PSR0008 - Ventilation Air Treatment Filtration and Mechanical Smoke Exhaust Equipment</t>
  </si>
  <si>
    <t>PSR0010 - Uninterruptible power supply (UPS)</t>
  </si>
  <si>
    <t>PSR0011 - Hot water radiators or towel radiators</t>
  </si>
  <si>
    <t>PSR0012 - Gas, fuel oil, or biomass boilers</t>
  </si>
  <si>
    <t>PSR0013 - Thermodynamic generators with electric compression for heating and/or cooling of premises and/or the production of domestic hot water</t>
  </si>
  <si>
    <t>PSR0014 - Luminaires</t>
  </si>
  <si>
    <t>PSR0001 - Fils, câbles et matériels de raccordement</t>
  </si>
  <si>
    <t>PSR0002 - Appareils de chauffage à énergie électrique directe à poste fixe visibles</t>
  </si>
  <si>
    <t>PSR0003 - Solutions de cheminement de câbles</t>
  </si>
  <si>
    <t>PSR0004 - Appareils individuels et autonomes de production exclusive d'eau chaude sanitaire accumulée</t>
  </si>
  <si>
    <t>PSR0005 - Solutions d'Appareillages Electriques</t>
  </si>
  <si>
    <t>PSR0006 - Produits de Motorisation des stores et fermetures des bâtiments</t>
  </si>
  <si>
    <t>PSR0007 - Appareils électriques autonomes de sécurité</t>
  </si>
  <si>
    <t>PSR0008 - Equipements de ventilation, de traitement d'air, de filtration et de désenfumage mécanique</t>
  </si>
  <si>
    <t>PSR0009 - Unités Terminales de Confort (UTC)</t>
  </si>
  <si>
    <t>PSR0010 - Alimentations Sans Interruption (ASI)</t>
  </si>
  <si>
    <t>PSR0011 - Radiateurs ou sèche-serviette eau chaud</t>
  </si>
  <si>
    <t>PSR0012 - Chaudières gaz, fioul ou biomasse</t>
  </si>
  <si>
    <t>PSR0013 - Générateurs thermodynamiques à compression électrique assurant le chauffage et/ou le refroidissement des locaux et/ou la production d'eau chaude sanitaire</t>
  </si>
  <si>
    <t>PSR0015 - Appareils indépendants de chauffage au bois dans l'habitat individuel</t>
  </si>
  <si>
    <t>Pas de PSR Disponible</t>
  </si>
  <si>
    <t>No specific rules</t>
  </si>
  <si>
    <t>- On behalf of :</t>
  </si>
  <si>
    <t xml:space="preserve">On behalf of </t>
  </si>
  <si>
    <t>Approbation</t>
  </si>
  <si>
    <t>Type of Review</t>
  </si>
  <si>
    <t>Time of review</t>
  </si>
  <si>
    <t>Final opinion</t>
  </si>
  <si>
    <t>Verification done for on</t>
  </si>
  <si>
    <t>Reference Product and References covered, if applicable</t>
  </si>
  <si>
    <t xml:space="preserve"> - Processes to produce the reference flow (product and packaging) and data sets used</t>
  </si>
  <si>
    <t xml:space="preserve"> - Waste generated when producing the reference flow (product and packaging) and data sets used</t>
  </si>
  <si>
    <t>5.8</t>
  </si>
  <si>
    <t>5.9</t>
  </si>
  <si>
    <t>5.10</t>
  </si>
  <si>
    <t>5.11</t>
  </si>
  <si>
    <t>- Identification of the reference product</t>
  </si>
  <si>
    <t>-Identification of references covered by the extrapolation</t>
  </si>
  <si>
    <t>Initial Review</t>
  </si>
  <si>
    <t>Conformity Level</t>
  </si>
  <si>
    <t>C</t>
  </si>
  <si>
    <t>NC</t>
  </si>
  <si>
    <t>Conform</t>
  </si>
  <si>
    <t>Non Conform</t>
  </si>
  <si>
    <t>Type of Comment</t>
  </si>
  <si>
    <t>Verification Summary</t>
  </si>
  <si>
    <t>Lexique</t>
  </si>
  <si>
    <t>Miscallenous</t>
  </si>
  <si>
    <t xml:space="preserve"> - presentation of the framework of validity</t>
  </si>
  <si>
    <t xml:space="preserve"> - description of the methodology used in order to define the typical product (identification of sensitive parameters, maximisation of the parameter, …)</t>
  </si>
  <si>
    <t xml:space="preserve"> - interval of validity for the sensitive parameters</t>
  </si>
  <si>
    <t>14.4</t>
  </si>
  <si>
    <t>In case of joint declaration</t>
  </si>
  <si>
    <t>- description of the typical product</t>
  </si>
  <si>
    <t>- description of the validity framework</t>
  </si>
  <si>
    <t>18.13</t>
  </si>
  <si>
    <t>18.14</t>
  </si>
  <si>
    <t>18.15</t>
  </si>
  <si>
    <t>5.12</t>
  </si>
  <si>
    <t>- Adequation between data modelled and functional unit</t>
  </si>
  <si>
    <t>7.8</t>
  </si>
  <si>
    <t>9.7</t>
  </si>
  <si>
    <t>- good application of the functional unit ratio</t>
  </si>
  <si>
    <t>16.5</t>
  </si>
  <si>
    <t>- presentation of the typical product caracteritics</t>
  </si>
  <si>
    <t xml:space="preserve"> - identification of product references used for the typical product creation and their characterics</t>
  </si>
  <si>
    <t>4.4</t>
  </si>
  <si>
    <t xml:space="preserve"> - identification and justification of appoximations or exclusions of materials, components or processes</t>
  </si>
  <si>
    <t>7.9</t>
  </si>
  <si>
    <t>Déclaration d'indépendance</t>
  </si>
  <si>
    <t>Info Need</t>
  </si>
  <si>
    <t>Additional information needed</t>
  </si>
  <si>
    <t>- compliance of the distribution scenario with PSR requirements</t>
  </si>
  <si>
    <t>- compliance of the Installation scenario with PSR requirements</t>
  </si>
  <si>
    <t xml:space="preserve">Homogeneous family </t>
  </si>
  <si>
    <t>- Extrapolation aligned with PSR reccommandation</t>
  </si>
  <si>
    <t>RE0001-ed4-EN</t>
  </si>
  <si>
    <t>Last modification : July 10, 2019</t>
  </si>
  <si>
    <t>Created by L Domingo</t>
  </si>
  <si>
    <t>Approved by S Hassayoune</t>
  </si>
  <si>
    <t xml:space="preserve"> - For joint environmental declaration, list of eligible entitites and list of products studied</t>
  </si>
  <si>
    <t xml:space="preserve"> - the identification of the product function (service delivered to the user)  in adequacy with the applied PSR or justification if no PSR is applicable</t>
  </si>
  <si>
    <t xml:space="preserve"> - the reference lifetime (RLT) , in adequacy with the applied PSR or justification if no PSR is applicable</t>
  </si>
  <si>
    <t xml:space="preserve"> - Reference Product (quantified)  and its mass (kg) in adequacy with the applied PSR or justification if no PSR is applicable, appropriate considering product technical datasheet</t>
  </si>
  <si>
    <t xml:space="preserve"> - Required elements, flows and processes for the distribution, installation, use, removing, dismantling and treatment</t>
  </si>
  <si>
    <t xml:space="preserve"> - Materials and components and process to produce the product part of reference flow and data sets used</t>
  </si>
  <si>
    <t xml:space="preserve"> - Use scenario with at least Reference lifetime (RLT), load factor/activity factor, key use assumptions, in adequacy with the PSR or justification if no PSR is applicable</t>
  </si>
  <si>
    <t xml:space="preserve"> - Energy consumption and other flows (emissions, water) of the product during its use over the RLT</t>
  </si>
  <si>
    <t xml:space="preserve"> - Production, distribution, installation and end-of life of elements required to operate and maintan the product and corresponding dataset</t>
  </si>
  <si>
    <t xml:space="preserve"> - Maintenance scenario in adequacy with the applied PSR or, if no applicable PSR, with PCR § 2.5.5</t>
  </si>
  <si>
    <t>Avis Favorable</t>
  </si>
  <si>
    <t>Avis Défavorable</t>
  </si>
  <si>
    <t>XP C08-100-1:2016</t>
  </si>
  <si>
    <t>Paragraph / Section / page</t>
  </si>
  <si>
    <t>titulaire de l'habilitation de vérificateur numéro    </t>
  </si>
  <si>
    <t xml:space="preserve"> - transport scenario from the last manufacturer platform to the implementation site, and data sets used</t>
  </si>
  <si>
    <t xml:space="preserve"> - Energy model for the manufacturing, installation, use and end of life</t>
    <phoneticPr fontId="38" type="noConversion"/>
  </si>
  <si>
    <t>PEP ed4 requirements</t>
  </si>
  <si>
    <t>Global Warming</t>
  </si>
  <si>
    <t>kg CO2 eq</t>
  </si>
  <si>
    <t>Acidification for soil and water</t>
  </si>
  <si>
    <t>kg SO2 eq</t>
  </si>
  <si>
    <t>Eutrophication</t>
  </si>
  <si>
    <t>kg PO4--- eq</t>
  </si>
  <si>
    <t>Photochemical ozone creation</t>
  </si>
  <si>
    <t>kg C2H4 eq</t>
  </si>
  <si>
    <t>kg Sb eq</t>
  </si>
  <si>
    <t>MJ, net CV</t>
  </si>
  <si>
    <t>m3</t>
  </si>
  <si>
    <t>Renewable primary energy excl. RM</t>
  </si>
  <si>
    <t>Renewable primary energy used as RM</t>
  </si>
  <si>
    <t>Total renewable primary energy</t>
  </si>
  <si>
    <t>Non renewable primary energy excl. RM</t>
  </si>
  <si>
    <t>Non renewable primary energy used as RM</t>
  </si>
  <si>
    <t>Total non renewable primary energy</t>
  </si>
  <si>
    <t>Use of secondary material</t>
  </si>
  <si>
    <t>kg</t>
  </si>
  <si>
    <t>Use of renewable secondary fuels</t>
  </si>
  <si>
    <t>Use of non renewable secondary fuels</t>
  </si>
  <si>
    <t>Net use of fresh water</t>
  </si>
  <si>
    <t>Hazardous waste disposed</t>
  </si>
  <si>
    <t>Non hazardous waste disposed</t>
  </si>
  <si>
    <t>Radioactive waste disposed</t>
  </si>
  <si>
    <t>Components for re-use</t>
  </si>
  <si>
    <t>Materials for recycling</t>
  </si>
  <si>
    <t>Materials for energy recovery</t>
  </si>
  <si>
    <t>Exported energy</t>
  </si>
  <si>
    <t>MJ</t>
  </si>
  <si>
    <t>Total primary energy</t>
  </si>
  <si>
    <t>Climate change - total</t>
  </si>
  <si>
    <t>Climate change - fossil</t>
  </si>
  <si>
    <t>Climate change - biogenic</t>
  </si>
  <si>
    <t>Climate change - land use and change</t>
  </si>
  <si>
    <t>Ozone depletion</t>
  </si>
  <si>
    <t>kg CFC11 eq</t>
  </si>
  <si>
    <t>Acidification</t>
  </si>
  <si>
    <t>mol H+ eq</t>
  </si>
  <si>
    <t>Eutrophication, freshwater</t>
  </si>
  <si>
    <t>kg P eq</t>
  </si>
  <si>
    <t>Eutrophication, marine</t>
  </si>
  <si>
    <t>kg N eq</t>
  </si>
  <si>
    <t>Eutrophication, terrestrial</t>
  </si>
  <si>
    <t>mol N eq</t>
  </si>
  <si>
    <t>Photochemical ozone formation</t>
  </si>
  <si>
    <t>kg NMVOC eq</t>
  </si>
  <si>
    <t>Resource use, minerals and metals</t>
  </si>
  <si>
    <t>Resource use, fossils</t>
  </si>
  <si>
    <t>Water use</t>
  </si>
  <si>
    <t>m3 depriv.</t>
  </si>
  <si>
    <t>Particulate matter</t>
  </si>
  <si>
    <t>disease inc.</t>
  </si>
  <si>
    <t>Ionising radiation</t>
  </si>
  <si>
    <t>kBq U-235 eq</t>
  </si>
  <si>
    <t>Ecotoxicity, freshwater</t>
  </si>
  <si>
    <t>CTUe</t>
  </si>
  <si>
    <t>Human toxicity, cancer</t>
  </si>
  <si>
    <t>CTUh</t>
  </si>
  <si>
    <t>Human toxicity, non-cancer</t>
  </si>
  <si>
    <t>Land use</t>
  </si>
  <si>
    <t>Pt</t>
  </si>
  <si>
    <t>PCR ed4</t>
  </si>
  <si>
    <t>Annexe C</t>
  </si>
  <si>
    <t>PCR-ed4-EN-2021 09 06</t>
  </si>
  <si>
    <t>PEP covered by report</t>
  </si>
  <si>
    <t>Version</t>
  </si>
  <si>
    <t>Title</t>
  </si>
  <si>
    <t>Identification</t>
  </si>
  <si>
    <t>XXXX-YYYYY</t>
  </si>
  <si>
    <t>Title 1</t>
  </si>
  <si>
    <t>Title 2</t>
  </si>
  <si>
    <t>Title 3</t>
  </si>
  <si>
    <t>Title 4</t>
  </si>
  <si>
    <t>Title 5</t>
  </si>
  <si>
    <t>Title 6</t>
  </si>
  <si>
    <t>Title 7</t>
  </si>
  <si>
    <t>Title 8</t>
  </si>
  <si>
    <t>Title 9</t>
  </si>
  <si>
    <t>Title 10</t>
  </si>
  <si>
    <t>PEP number</t>
  </si>
  <si>
    <t>Registration Number</t>
  </si>
  <si>
    <t>1.6</t>
  </si>
  <si>
    <t xml:space="preserve"> -  Report identification (product name, PEP number)</t>
  </si>
  <si>
    <t xml:space="preserve"> -  Objective of the study</t>
  </si>
  <si>
    <t>2.5</t>
  </si>
  <si>
    <t>- if applicable, declared unit in conformity with the PCR / PSR</t>
  </si>
  <si>
    <t>5.5</t>
  </si>
  <si>
    <t>5.6</t>
  </si>
  <si>
    <t>- Packaging of raw materials</t>
  </si>
  <si>
    <t xml:space="preserve"> - Materials and components and process to produce the packaging part of  reference flow and data sets used</t>
  </si>
  <si>
    <t xml:space="preserve"> - For electricty consumption, source and model of the data</t>
  </si>
  <si>
    <t xml:space="preserve"> - Explanation and documentation of the system boundary, in adequacy with the PSR or justification if no PSR is applicable. Verification of the correct application of the Point of Substitution</t>
  </si>
  <si>
    <t>- Optional : Separation of modules A1-A3 (these must be aggregated for final results)</t>
  </si>
  <si>
    <t>Characterization of Manufacturing stage A1-A3 (identification, quantification, justification):</t>
  </si>
  <si>
    <t>Characterization of Distribution stage A4 :</t>
  </si>
  <si>
    <t>Characterization of Installation stage A5 :</t>
  </si>
  <si>
    <t>Characterization of Use stage B1-B7 :</t>
  </si>
  <si>
    <t>8.10</t>
  </si>
  <si>
    <t>10.3</t>
  </si>
  <si>
    <t>10.4</t>
  </si>
  <si>
    <t>Characterization of Module D :</t>
  </si>
  <si>
    <t>§2.2.8</t>
  </si>
  <si>
    <t>- Documentation of the R and E parameters used to calculate the module D</t>
  </si>
  <si>
    <t>- Correct application of the Point of Substitution</t>
  </si>
  <si>
    <t>5.13</t>
  </si>
  <si>
    <t>- Justification of recycled content of raw materials (data sheet, audit certifcate, signed supplier declaration) or use of default values</t>
  </si>
  <si>
    <t>10.5</t>
  </si>
  <si>
    <t>- Verification that only phases A4-C4 contribute to Module D (recycled wastes from A1-A3 should be treated as co-products)</t>
  </si>
  <si>
    <t>11.1</t>
  </si>
  <si>
    <t>11.2</t>
  </si>
  <si>
    <t>§3.4.2.6</t>
  </si>
  <si>
    <t>10.6</t>
  </si>
  <si>
    <t>10.7</t>
  </si>
  <si>
    <t>10.8</t>
  </si>
  <si>
    <t>- Identification and justification of approximations</t>
  </si>
  <si>
    <t>- Description of the scope of the Module D</t>
  </si>
  <si>
    <t>- Indication, description and justification of transport scenarios and datasets used</t>
  </si>
  <si>
    <t>11.3</t>
  </si>
  <si>
    <t>- Verification of the list of materials for which the cut-off criteria may not be applied</t>
  </si>
  <si>
    <t xml:space="preserve"> -  mandatory indicators (32), as numerical value in the corresponding unit with 3 significant digits for each life cycle stage and for the total life cycle</t>
  </si>
  <si>
    <t xml:space="preserve"> - optional indicators (7), as numerical value in the corresponding unit with 3 significant digits for each life cycle stage and for the total life cycle</t>
  </si>
  <si>
    <t>16.6</t>
  </si>
  <si>
    <t>- For French declarations : indicators listed in Appendix C in addition to the mandatory indicators</t>
  </si>
  <si>
    <t>Unit</t>
  </si>
  <si>
    <t>Method</t>
  </si>
  <si>
    <t>16.7</t>
  </si>
  <si>
    <t>- Biogenic carbon content of product and packaging</t>
  </si>
  <si>
    <t>16.8</t>
  </si>
  <si>
    <t>- Sum of indicators excluding Module D (if applicable)</t>
  </si>
  <si>
    <t xml:space="preserve"> - Data quality evaluation for primary and secondary data according to ISO 14044 standard, using DQR assessment technique as per PCR.</t>
  </si>
  <si>
    <t>16.9</t>
  </si>
  <si>
    <t>Annex I</t>
  </si>
  <si>
    <t>Initial</t>
  </si>
  <si>
    <t>Final</t>
  </si>
  <si>
    <t>Result</t>
  </si>
  <si>
    <t>- PEP ecopassport® n° :</t>
  </si>
  <si>
    <t>7.10</t>
  </si>
  <si>
    <t>7.11</t>
  </si>
  <si>
    <t>15.9</t>
  </si>
  <si>
    <t xml:space="preserve">- Use of data less than 10 years old for generic data or justification </t>
  </si>
  <si>
    <t>DECLARATION DE CONFORMITE</t>
  </si>
  <si>
    <t>Créée par E. Brière</t>
  </si>
  <si>
    <t>Date de création : 24 november 2010</t>
  </si>
  <si>
    <t>Dans le cadre de la vérification du Profil Environnemental Produit</t>
  </si>
  <si>
    <t xml:space="preserve">Diffusé par : </t>
  </si>
  <si>
    <t xml:space="preserve">• avoir exercé les opérations de vérification en toute indépendance 
</t>
  </si>
  <si>
    <t xml:space="preserve">• n’avoir aucun lien de nature à nuire à son impartialité vis-à-vis du déclarant, notamment n’être employé ni à temps plein ni à temps partiel par le déclarant </t>
  </si>
  <si>
    <t>• ne pas avoir participé au processus d’élaboration du PEP objet de la vérification</t>
  </si>
  <si>
    <t>• avoir établi une déclaration des liens d’intérêts au cours des trois dernières années auprès de PEPecopassport®</t>
  </si>
  <si>
    <t>• not to have any link that could affect his impartiality towards the declarant, in particular not to be employed either full time or part time by the declarant</t>
  </si>
  <si>
    <t>• to have established a declaration of links of interest during the last three years with PEPecopassport®</t>
  </si>
  <si>
    <t>• not to have participated in the development process of the PEP subject to verification</t>
  </si>
  <si>
    <t>- Manufacturing and upstream transport of installation losses counted in installation stage (A5)</t>
  </si>
  <si>
    <t>-V01.01-FR</t>
  </si>
  <si>
    <t xml:space="preserve"> - Waste management generated at installation place - verification of Point of Substitution for recycled waste</t>
  </si>
  <si>
    <t>- Optional but mandatory for French market : separation of the Use Stage into modules B1-B7</t>
  </si>
  <si>
    <t xml:space="preserve"> - Optional but mandatory for French market : Presence of Module D </t>
  </si>
  <si>
    <t>- Documentation of the LHV (PCI) values used to calculate energy recovery</t>
  </si>
  <si>
    <t>- Interpretation of results in the LCA report : Graphical representation of results, identification of key contributors (a minima on these 5 main indicators : total GWP, abiotic ressource depletion-mineral, fresh water eutrophication, use of total non-renewable primary energy, non hazardous waste disposal or on hot spots according to PEF methodology), identification of limits of the study (source data, hypotheses), eco-design recommendations for reducing impacts.</t>
  </si>
  <si>
    <t xml:space="preserve"> - Mathematical relation of declared unit and functional unit (if applicable or if it's not described in the PSR)</t>
  </si>
  <si>
    <t xml:space="preserve"> - Description of each life cycle stage : elements, energy and scenarios taken into account according to the PCR</t>
  </si>
  <si>
    <t>PSR0016 - Ballons de stockage</t>
  </si>
  <si>
    <t>PSR0017 - Capteurs solaires thermiques</t>
  </si>
  <si>
    <t>PSR0018 - Règles spécifiques aux infrastructures de recharges pour véhicules électriques</t>
  </si>
  <si>
    <t>PSR0016 - Storage Tanks</t>
  </si>
  <si>
    <t>PSR0017 - Thermal solar collectors</t>
  </si>
  <si>
    <t>PSR0018 - Specific rules for electric vehicle charging infrastructures</t>
  </si>
  <si>
    <t>19.10</t>
  </si>
  <si>
    <t>19.9</t>
  </si>
  <si>
    <t xml:space="preserve"> - Product maintenance scenario and the consumables used during RLT</t>
  </si>
  <si>
    <t>19.8</t>
  </si>
  <si>
    <t xml:space="preserve"> - For installation phase, installation elements taken into account</t>
  </si>
  <si>
    <t xml:space="preserve"> - optional indicators (19), as numerical value in the corresponding unit with 3 significant digits for each life cycle stage and for the total life cycle</t>
  </si>
  <si>
    <t xml:space="preserve"> -  mandatory indicators (8), as numerical value in the corresponding unit with 3 significant digits for each life cycle stage and for the total life cycle</t>
  </si>
  <si>
    <t xml:space="preserve"> - Data quality evaluation for primary and secondary data according to ISO 14044 standard</t>
  </si>
  <si>
    <t xml:space="preserve"> - Explanation and documentation of the system boundary, in adequacy with the PSR or justification if no PSR is applicable</t>
  </si>
  <si>
    <t>Characterization of Use stage :</t>
  </si>
  <si>
    <t xml:space="preserve"> - Waste mangement generated at installation place</t>
  </si>
  <si>
    <t xml:space="preserve">Characterization of Installation stage </t>
  </si>
  <si>
    <t>Characterization of Distribution stage :</t>
  </si>
  <si>
    <t xml:space="preserve"> - Materials and components and process to produce the packaging part of  reference flowand data sets used</t>
  </si>
  <si>
    <t>Characterization of Manufacturing stage (identification, quantification, justification):</t>
  </si>
  <si>
    <t xml:space="preserve"> -  Report identification</t>
  </si>
  <si>
    <t>Paragraph/Section/page</t>
  </si>
  <si>
    <t xml:space="preserve"> - For electricty consumption,  source and model of the data</t>
  </si>
  <si>
    <t>- Pertinence / comparability of the results</t>
  </si>
  <si>
    <t>16.10</t>
  </si>
  <si>
    <t xml:space="preserve"> - Information about PEP program displayed according to editorial rules AP-0008 (latest version)</t>
  </si>
  <si>
    <t>- Product Specific Rules :</t>
  </si>
  <si>
    <t>- PCR  « Product Category Rules » :</t>
  </si>
  <si>
    <t>- Règles spécifiques par catégorie de produits :</t>
  </si>
  <si>
    <t>PCR</t>
  </si>
  <si>
    <t>PCR-ed3-EN-2015 04 02</t>
  </si>
  <si>
    <t xml:space="preserve">Verification date </t>
  </si>
  <si>
    <t>RE0002-ed5-EN</t>
  </si>
  <si>
    <t>RE0002-ed5-FR</t>
  </si>
  <si>
    <t>Approved by E BRIERE</t>
  </si>
  <si>
    <t>Approuvé par E BRIERE</t>
  </si>
  <si>
    <t xml:space="preserve">Last modification : 2022 07 05 </t>
  </si>
  <si>
    <t>Dernière modification : 2022 07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</si>
</sst>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22"/>
      <color rgb="FF000000"/>
      <name val="Calibri"/>
      <family val="2"/>
    </font>
    <font>
      <b/>
      <sz val="22"/>
      <color rgb="FF000000"/>
      <name val="Calibri"/>
      <family val="2"/>
      <scheme val="minor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</font>
    <font>
      <sz val="7"/>
      <color rgb="FF000000"/>
      <name val="Times New Roman"/>
      <family val="1"/>
    </font>
    <font>
      <b/>
      <u/>
      <sz val="12"/>
      <color theme="1"/>
      <name val="Calibri"/>
      <family val="2"/>
    </font>
    <font>
      <sz val="7"/>
      <color theme="1"/>
      <name val="Times New Roman"/>
      <family val="1"/>
    </font>
    <font>
      <sz val="12"/>
      <color theme="1"/>
      <name val="Courier New"/>
      <family val="3"/>
    </font>
    <font>
      <b/>
      <sz val="10"/>
      <color theme="0"/>
      <name val="FuturaA Bk BT"/>
      <family val="2"/>
    </font>
    <font>
      <sz val="10"/>
      <name val="Arial"/>
      <family val="2"/>
    </font>
    <font>
      <sz val="10"/>
      <color theme="0"/>
      <name val="FuturaA Bk BT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color theme="1"/>
      <name val="Calibri"/>
      <family val="2"/>
    </font>
    <font>
      <i/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/>
      <name val="FuturaA Bk BT"/>
      <family val="2"/>
    </font>
    <font>
      <sz val="36"/>
      <color theme="1"/>
      <name val="Calibri"/>
      <family val="2"/>
    </font>
    <font>
      <sz val="10"/>
      <color theme="0"/>
      <name val="FuturaA Bk BT"/>
      <family val="2"/>
    </font>
    <font>
      <b/>
      <i/>
      <sz val="10"/>
      <color theme="0"/>
      <name val="FuturaA Bk BT"/>
      <family val="2"/>
    </font>
    <font>
      <i/>
      <sz val="10"/>
      <color theme="0"/>
      <name val="FuturaA Bk BT"/>
      <family val="2"/>
    </font>
    <font>
      <sz val="14"/>
      <color theme="1"/>
      <name val="Calibri"/>
      <family val="2"/>
    </font>
    <font>
      <sz val="12"/>
      <name val="Calibri"/>
      <family val="2"/>
    </font>
    <font>
      <sz val="36"/>
      <name val="Calibri"/>
      <family val="2"/>
    </font>
    <font>
      <sz val="22"/>
      <name val="Calibri"/>
      <family val="2"/>
    </font>
    <font>
      <sz val="8"/>
      <name val="Calibri"/>
      <family val="3"/>
      <charset val="129"/>
      <scheme val="minor"/>
    </font>
    <font>
      <sz val="11"/>
      <name val="맑은 고딕"/>
      <family val="2"/>
      <charset val="129"/>
    </font>
    <font>
      <sz val="11"/>
      <name val="돋움"/>
      <family val="2"/>
      <charset val="129"/>
    </font>
    <font>
      <sz val="11"/>
      <name val="Calibri"/>
      <family val="3"/>
      <charset val="129"/>
    </font>
    <font>
      <sz val="16"/>
      <name val="Calibri"/>
      <family val="2"/>
    </font>
    <font>
      <sz val="11"/>
      <name val="Calibri"/>
      <family val="3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3"/>
      <charset val="129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FB225"/>
        <bgColor indexed="64"/>
      </patternFill>
    </fill>
    <fill>
      <patternFill patternType="solid">
        <fgColor rgb="FF5D6D7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rgb="FFF4F8E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F5F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n">
        <color theme="5" tint="0.59996337778862885"/>
      </bottom>
      <diagonal/>
    </border>
    <border>
      <left/>
      <right/>
      <top style="thin">
        <color theme="5" tint="0.59996337778862885"/>
      </top>
      <bottom style="thin">
        <color theme="5" tint="0.59996337778862885"/>
      </bottom>
      <diagonal/>
    </border>
    <border>
      <left/>
      <right/>
      <top style="thin">
        <color theme="5" tint="0.59996337778862885"/>
      </top>
      <bottom/>
      <diagonal/>
    </border>
    <border>
      <left/>
      <right/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/>
      <top/>
      <bottom style="thin">
        <color theme="7" tint="0.59996337778862885"/>
      </bottom>
      <diagonal/>
    </border>
    <border>
      <left/>
      <right/>
      <top style="thin">
        <color theme="7" tint="0.59996337778862885"/>
      </top>
      <bottom style="thin">
        <color theme="7" tint="0.5999633777886288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5" tint="0.59996337778862885"/>
      </left>
      <right/>
      <top/>
      <bottom/>
      <diagonal/>
    </border>
    <border>
      <left style="thin">
        <color theme="5" tint="0.59996337778862885"/>
      </left>
      <right/>
      <top/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/>
      <diagonal/>
    </border>
    <border>
      <left style="thin">
        <color theme="6" tint="0.59996337778862885"/>
      </left>
      <right/>
      <top/>
      <bottom/>
      <diagonal/>
    </border>
    <border>
      <left style="thin">
        <color theme="6" tint="0.59996337778862885"/>
      </left>
      <right/>
      <top/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  <border>
      <left style="thin">
        <color theme="7" tint="0.59996337778862885"/>
      </left>
      <right/>
      <top/>
      <bottom style="thin">
        <color theme="7" tint="0.59996337778862885"/>
      </bottom>
      <diagonal/>
    </border>
    <border>
      <left style="thin">
        <color theme="7" tint="0.59996337778862885"/>
      </left>
      <right/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6337778862885"/>
      </top>
      <bottom style="medium">
        <color indexed="64"/>
      </bottom>
      <diagonal/>
    </border>
    <border>
      <left style="thin">
        <color theme="3" tint="0.59996337778862885"/>
      </left>
      <right/>
      <top/>
      <bottom style="medium">
        <color indexed="64"/>
      </bottom>
      <diagonal/>
    </border>
    <border>
      <left/>
      <right/>
      <top style="thin">
        <color theme="6" tint="0.59996337778862885"/>
      </top>
      <bottom style="medium">
        <color indexed="64"/>
      </bottom>
      <diagonal/>
    </border>
    <border>
      <left style="thin">
        <color theme="6" tint="0.59996337778862885"/>
      </left>
      <right/>
      <top/>
      <bottom style="medium">
        <color indexed="64"/>
      </bottom>
      <diagonal/>
    </border>
    <border>
      <left/>
      <right/>
      <top style="thin">
        <color theme="7" tint="0.59996337778862885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medium">
        <color indexed="64"/>
      </right>
      <top/>
      <bottom/>
      <diagonal/>
    </border>
    <border>
      <left style="thin">
        <color theme="4" tint="0.59996337778862885"/>
      </left>
      <right style="medium">
        <color indexed="64"/>
      </right>
      <top/>
      <bottom style="thin">
        <color theme="4" tint="0.59996337778862885"/>
      </bottom>
      <diagonal/>
    </border>
    <border>
      <left style="thin">
        <color theme="5" tint="0.59996337778862885"/>
      </left>
      <right style="medium">
        <color indexed="64"/>
      </right>
      <top/>
      <bottom/>
      <diagonal/>
    </border>
    <border>
      <left style="thin">
        <color theme="6" tint="0.59996337778862885"/>
      </left>
      <right style="medium">
        <color indexed="64"/>
      </right>
      <top/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medium">
        <color indexed="64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7" tint="0.59996337778862885"/>
      </top>
      <bottom/>
      <diagonal/>
    </border>
    <border>
      <left style="thin">
        <color theme="7" tint="0.59996337778862885"/>
      </left>
      <right/>
      <top style="thin">
        <color theme="7" tint="0.59996337778862885"/>
      </top>
      <bottom/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7" tint="0.59999389629810485"/>
      </bottom>
      <diagonal/>
    </border>
    <border>
      <left/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medium">
        <color indexed="64"/>
      </right>
      <top/>
      <bottom/>
      <diagonal/>
    </border>
    <border>
      <left style="thin">
        <color theme="7" tint="0.59996337778862885"/>
      </left>
      <right style="medium">
        <color indexed="64"/>
      </right>
      <top/>
      <bottom style="thin">
        <color theme="7" tint="0.59996337778862885"/>
      </bottom>
      <diagonal/>
    </border>
    <border>
      <left style="thin">
        <color theme="6" tint="0.59996337778862885"/>
      </left>
      <right style="medium">
        <color indexed="64"/>
      </right>
      <top style="thin">
        <color theme="6" tint="0.59996337778862885"/>
      </top>
      <bottom/>
      <diagonal/>
    </border>
    <border>
      <left/>
      <right/>
      <top style="thin">
        <color theme="5" tint="0.59996337778862885"/>
      </top>
      <bottom style="medium">
        <color indexed="64"/>
      </bottom>
      <diagonal/>
    </border>
    <border>
      <left style="thin">
        <color theme="5" tint="0.59996337778862885"/>
      </left>
      <right style="medium">
        <color indexed="64"/>
      </right>
      <top/>
      <bottom style="medium">
        <color indexed="64"/>
      </bottom>
      <diagonal/>
    </border>
    <border>
      <left style="thin">
        <color theme="7" tint="0.59996337778862885"/>
      </left>
      <right style="medium">
        <color indexed="64"/>
      </right>
      <top/>
      <bottom style="medium">
        <color indexed="64"/>
      </bottom>
      <diagonal/>
    </border>
    <border>
      <left style="thin">
        <color theme="7" tint="0.59999389629810485"/>
      </left>
      <right style="medium">
        <color auto="1"/>
      </right>
      <top style="thin">
        <color theme="7" tint="0.59996337778862885"/>
      </top>
      <bottom/>
      <diagonal/>
    </border>
    <border>
      <left style="thin">
        <color theme="7" tint="0.59999389629810485"/>
      </left>
      <right style="medium">
        <color auto="1"/>
      </right>
      <top/>
      <bottom/>
      <diagonal/>
    </border>
    <border>
      <left style="thin">
        <color theme="6" tint="0.59996337778862885"/>
      </left>
      <right style="medium">
        <color indexed="64"/>
      </right>
      <top/>
      <bottom style="thin">
        <color theme="6" tint="0.59996337778862885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8" fillId="0" borderId="0"/>
  </cellStyleXfs>
  <cellXfs count="739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quotePrefix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/>
    <xf numFmtId="0" fontId="8" fillId="2" borderId="0" xfId="0" quotePrefix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/>
    <xf numFmtId="0" fontId="12" fillId="2" borderId="0" xfId="0" applyFont="1" applyFill="1"/>
    <xf numFmtId="0" fontId="12" fillId="2" borderId="0" xfId="0" quotePrefix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20" fillId="2" borderId="3" xfId="0" applyFont="1" applyFill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8" fillId="2" borderId="0" xfId="0" applyFont="1" applyFill="1" applyAlignment="1"/>
    <xf numFmtId="0" fontId="21" fillId="2" borderId="3" xfId="0" applyFont="1" applyFill="1" applyBorder="1"/>
    <xf numFmtId="0" fontId="24" fillId="2" borderId="0" xfId="0" quotePrefix="1" applyFont="1" applyFill="1" applyAlignment="1">
      <alignment horizontal="left" vertical="center"/>
    </xf>
    <xf numFmtId="0" fontId="27" fillId="2" borderId="0" xfId="0" applyFont="1" applyFill="1"/>
    <xf numFmtId="0" fontId="28" fillId="2" borderId="0" xfId="0" applyFont="1" applyFill="1"/>
    <xf numFmtId="0" fontId="11" fillId="2" borderId="0" xfId="0" applyFont="1" applyFill="1" applyBorder="1"/>
    <xf numFmtId="0" fontId="0" fillId="2" borderId="0" xfId="0" applyFill="1" applyBorder="1"/>
    <xf numFmtId="0" fontId="12" fillId="2" borderId="0" xfId="0" quotePrefix="1" applyFont="1" applyFill="1" applyBorder="1" applyAlignment="1">
      <alignment horizontal="left" vertical="center"/>
    </xf>
    <xf numFmtId="0" fontId="12" fillId="2" borderId="0" xfId="0" quotePrefix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/>
    <xf numFmtId="0" fontId="8" fillId="2" borderId="0" xfId="0" quotePrefix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16" fillId="2" borderId="0" xfId="0" applyFont="1" applyFill="1" applyBorder="1" applyAlignment="1"/>
    <xf numFmtId="0" fontId="21" fillId="2" borderId="0" xfId="0" applyFont="1" applyFill="1" applyBorder="1"/>
    <xf numFmtId="0" fontId="27" fillId="2" borderId="0" xfId="0" applyFont="1" applyFill="1" applyBorder="1"/>
    <xf numFmtId="0" fontId="27" fillId="2" borderId="0" xfId="0" applyFont="1" applyFill="1" applyBorder="1" applyAlignment="1">
      <alignment horizontal="left"/>
    </xf>
    <xf numFmtId="0" fontId="8" fillId="2" borderId="0" xfId="0" quotePrefix="1" applyFont="1" applyFill="1" applyBorder="1" applyAlignment="1">
      <alignment vertical="center" wrapText="1"/>
    </xf>
    <xf numFmtId="14" fontId="0" fillId="2" borderId="0" xfId="0" applyNumberFormat="1" applyFill="1" applyBorder="1"/>
    <xf numFmtId="0" fontId="0" fillId="0" borderId="0" xfId="0" applyFill="1"/>
    <xf numFmtId="0" fontId="7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vertical="center" wrapText="1"/>
    </xf>
    <xf numFmtId="0" fontId="7" fillId="10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7" fillId="9" borderId="34" xfId="0" applyFont="1" applyFill="1" applyBorder="1" applyAlignment="1">
      <alignment vertical="center" wrapText="1"/>
    </xf>
    <xf numFmtId="0" fontId="7" fillId="9" borderId="35" xfId="0" applyFont="1" applyFill="1" applyBorder="1" applyAlignment="1">
      <alignment vertical="center" wrapText="1"/>
    </xf>
    <xf numFmtId="0" fontId="7" fillId="9" borderId="36" xfId="0" applyFont="1" applyFill="1" applyBorder="1" applyAlignment="1">
      <alignment vertical="center" wrapText="1"/>
    </xf>
    <xf numFmtId="0" fontId="7" fillId="10" borderId="0" xfId="0" applyFont="1" applyFill="1" applyBorder="1" applyAlignment="1">
      <alignment horizontal="left" vertical="center" wrapText="1" indent="2"/>
    </xf>
    <xf numFmtId="0" fontId="7" fillId="10" borderId="37" xfId="0" applyFont="1" applyFill="1" applyBorder="1" applyAlignment="1">
      <alignment vertical="center" wrapText="1"/>
    </xf>
    <xf numFmtId="0" fontId="7" fillId="10" borderId="38" xfId="0" applyFont="1" applyFill="1" applyBorder="1" applyAlignment="1">
      <alignment vertical="center" wrapText="1"/>
    </xf>
    <xf numFmtId="0" fontId="7" fillId="10" borderId="39" xfId="0" applyFont="1" applyFill="1" applyBorder="1" applyAlignment="1">
      <alignment vertical="center" wrapText="1"/>
    </xf>
    <xf numFmtId="0" fontId="7" fillId="10" borderId="38" xfId="0" applyFont="1" applyFill="1" applyBorder="1" applyAlignment="1">
      <alignment horizontal="left" vertical="center" wrapText="1" indent="2"/>
    </xf>
    <xf numFmtId="0" fontId="7" fillId="10" borderId="37" xfId="0" applyFont="1" applyFill="1" applyBorder="1" applyAlignment="1">
      <alignment horizontal="left" vertical="center" wrapText="1" indent="2"/>
    </xf>
    <xf numFmtId="0" fontId="7" fillId="10" borderId="39" xfId="0" applyFont="1" applyFill="1" applyBorder="1" applyAlignment="1">
      <alignment horizontal="left" vertical="center" wrapText="1" indent="2"/>
    </xf>
    <xf numFmtId="0" fontId="7" fillId="10" borderId="37" xfId="0" applyFont="1" applyFill="1" applyBorder="1" applyAlignment="1">
      <alignment horizontal="center" vertical="center" wrapText="1"/>
    </xf>
    <xf numFmtId="0" fontId="7" fillId="12" borderId="42" xfId="0" applyFont="1" applyFill="1" applyBorder="1" applyAlignment="1">
      <alignment vertical="center" wrapText="1"/>
    </xf>
    <xf numFmtId="0" fontId="7" fillId="12" borderId="43" xfId="0" applyFont="1" applyFill="1" applyBorder="1" applyAlignment="1">
      <alignment vertical="center" wrapText="1"/>
    </xf>
    <xf numFmtId="0" fontId="7" fillId="12" borderId="43" xfId="0" applyFont="1" applyFill="1" applyBorder="1" applyAlignment="1">
      <alignment horizontal="left" vertical="center" wrapText="1" indent="2"/>
    </xf>
    <xf numFmtId="0" fontId="7" fillId="12" borderId="42" xfId="0" applyFont="1" applyFill="1" applyBorder="1" applyAlignment="1">
      <alignment horizontal="left" vertical="center" wrapText="1" indent="2"/>
    </xf>
    <xf numFmtId="0" fontId="7" fillId="10" borderId="40" xfId="0" applyFont="1" applyFill="1" applyBorder="1" applyAlignment="1">
      <alignment horizontal="left" vertical="center" wrapText="1" indent="2"/>
    </xf>
    <xf numFmtId="0" fontId="7" fillId="10" borderId="41" xfId="0" applyFont="1" applyFill="1" applyBorder="1" applyAlignment="1">
      <alignment horizontal="left" vertical="center" wrapText="1" indent="2"/>
    </xf>
    <xf numFmtId="0" fontId="7" fillId="14" borderId="31" xfId="0" applyFont="1" applyFill="1" applyBorder="1" applyAlignment="1">
      <alignment vertical="center" wrapText="1"/>
    </xf>
    <xf numFmtId="0" fontId="7" fillId="14" borderId="31" xfId="0" applyFont="1" applyFill="1" applyBorder="1" applyAlignment="1">
      <alignment horizontal="left" vertical="center" wrapText="1" indent="2"/>
    </xf>
    <xf numFmtId="0" fontId="7" fillId="14" borderId="32" xfId="0" applyFont="1" applyFill="1" applyBorder="1" applyAlignment="1">
      <alignment vertical="center" wrapText="1"/>
    </xf>
    <xf numFmtId="0" fontId="7" fillId="14" borderId="32" xfId="0" applyFont="1" applyFill="1" applyBorder="1" applyAlignment="1">
      <alignment horizontal="left" vertical="center" wrapText="1" indent="2"/>
    </xf>
    <xf numFmtId="0" fontId="2" fillId="0" borderId="22" xfId="0" applyFont="1" applyBorder="1" applyAlignment="1">
      <alignment wrapText="1"/>
    </xf>
    <xf numFmtId="0" fontId="7" fillId="12" borderId="56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vertical="center" wrapText="1"/>
    </xf>
    <xf numFmtId="0" fontId="7" fillId="7" borderId="22" xfId="0" applyFont="1" applyFill="1" applyBorder="1" applyAlignment="1">
      <alignment vertical="center" wrapText="1"/>
    </xf>
    <xf numFmtId="0" fontId="7" fillId="7" borderId="22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vertical="center" wrapText="1"/>
    </xf>
    <xf numFmtId="0" fontId="7" fillId="7" borderId="47" xfId="0" applyFont="1" applyFill="1" applyBorder="1" applyAlignment="1">
      <alignment vertical="center" wrapText="1"/>
    </xf>
    <xf numFmtId="0" fontId="7" fillId="7" borderId="47" xfId="0" applyFont="1" applyFill="1" applyBorder="1" applyAlignment="1">
      <alignment horizontal="left" vertical="center" wrapText="1"/>
    </xf>
    <xf numFmtId="0" fontId="7" fillId="17" borderId="59" xfId="0" applyFont="1" applyFill="1" applyBorder="1" applyAlignment="1">
      <alignment horizontal="center" vertical="center" wrapText="1"/>
    </xf>
    <xf numFmtId="0" fontId="7" fillId="17" borderId="60" xfId="0" applyFont="1" applyFill="1" applyBorder="1" applyAlignment="1">
      <alignment horizontal="center" vertical="center" wrapText="1"/>
    </xf>
    <xf numFmtId="0" fontId="7" fillId="14" borderId="68" xfId="0" applyFont="1" applyFill="1" applyBorder="1" applyAlignment="1">
      <alignment vertical="center" wrapText="1"/>
    </xf>
    <xf numFmtId="0" fontId="7" fillId="14" borderId="68" xfId="0" applyFont="1" applyFill="1" applyBorder="1" applyAlignment="1">
      <alignment horizontal="left" vertical="center" wrapText="1" indent="2"/>
    </xf>
    <xf numFmtId="0" fontId="7" fillId="17" borderId="27" xfId="0" applyFont="1" applyFill="1" applyBorder="1" applyAlignment="1">
      <alignment horizontal="center" vertical="center" wrapText="1"/>
    </xf>
    <xf numFmtId="0" fontId="7" fillId="17" borderId="4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20" fillId="2" borderId="29" xfId="0" applyFont="1" applyFill="1" applyBorder="1" applyAlignment="1">
      <alignment horizontal="left"/>
    </xf>
    <xf numFmtId="0" fontId="7" fillId="11" borderId="0" xfId="0" applyFont="1" applyFill="1" applyBorder="1" applyAlignment="1">
      <alignment vertical="center" wrapText="1"/>
    </xf>
    <xf numFmtId="0" fontId="7" fillId="11" borderId="22" xfId="0" applyFont="1" applyFill="1" applyBorder="1" applyAlignment="1">
      <alignment vertical="center" wrapText="1"/>
    </xf>
    <xf numFmtId="0" fontId="7" fillId="11" borderId="47" xfId="0" applyFont="1" applyFill="1" applyBorder="1" applyAlignment="1">
      <alignment vertical="center" wrapText="1"/>
    </xf>
    <xf numFmtId="0" fontId="7" fillId="13" borderId="21" xfId="0" applyFont="1" applyFill="1" applyBorder="1" applyAlignment="1">
      <alignment vertical="center" wrapText="1"/>
    </xf>
    <xf numFmtId="0" fontId="7" fillId="13" borderId="45" xfId="0" applyFont="1" applyFill="1" applyBorder="1" applyAlignment="1">
      <alignment vertical="center" wrapText="1"/>
    </xf>
    <xf numFmtId="0" fontId="7" fillId="10" borderId="52" xfId="0" applyFont="1" applyFill="1" applyBorder="1" applyAlignment="1">
      <alignment horizontal="center" vertical="center" wrapText="1"/>
    </xf>
    <xf numFmtId="0" fontId="7" fillId="9" borderId="51" xfId="0" applyFont="1" applyFill="1" applyBorder="1" applyAlignment="1">
      <alignment horizontal="center" vertical="center" wrapText="1"/>
    </xf>
    <xf numFmtId="0" fontId="7" fillId="10" borderId="53" xfId="0" applyFont="1" applyFill="1" applyBorder="1" applyAlignment="1">
      <alignment horizontal="center" vertical="center" wrapText="1"/>
    </xf>
    <xf numFmtId="0" fontId="7" fillId="10" borderId="54" xfId="0" applyFont="1" applyFill="1" applyBorder="1" applyAlignment="1">
      <alignment horizontal="center" vertical="center" wrapText="1"/>
    </xf>
    <xf numFmtId="0" fontId="7" fillId="12" borderId="57" xfId="0" applyFont="1" applyFill="1" applyBorder="1" applyAlignment="1">
      <alignment horizontal="center" vertical="center" wrapText="1"/>
    </xf>
    <xf numFmtId="0" fontId="7" fillId="10" borderId="55" xfId="0" applyFont="1" applyFill="1" applyBorder="1" applyAlignment="1">
      <alignment horizontal="center" vertical="center" wrapText="1"/>
    </xf>
    <xf numFmtId="0" fontId="7" fillId="10" borderId="71" xfId="0" applyFont="1" applyFill="1" applyBorder="1" applyAlignment="1">
      <alignment horizontal="center" vertical="center" wrapText="1"/>
    </xf>
    <xf numFmtId="0" fontId="0" fillId="0" borderId="74" xfId="0" applyFill="1" applyBorder="1"/>
    <xf numFmtId="0" fontId="0" fillId="0" borderId="74" xfId="0" applyBorder="1"/>
    <xf numFmtId="0" fontId="32" fillId="4" borderId="75" xfId="0" applyFont="1" applyFill="1" applyBorder="1" applyAlignment="1">
      <alignment vertical="center"/>
    </xf>
    <xf numFmtId="0" fontId="33" fillId="4" borderId="76" xfId="0" applyFont="1" applyFill="1" applyBorder="1" applyAlignment="1">
      <alignment horizontal="left" vertical="center"/>
    </xf>
    <xf numFmtId="0" fontId="32" fillId="4" borderId="23" xfId="0" applyFont="1" applyFill="1" applyBorder="1" applyAlignment="1">
      <alignment vertical="center"/>
    </xf>
    <xf numFmtId="0" fontId="33" fillId="4" borderId="74" xfId="0" applyFont="1" applyFill="1" applyBorder="1" applyAlignment="1">
      <alignment horizontal="left" vertical="center"/>
    </xf>
    <xf numFmtId="0" fontId="33" fillId="4" borderId="74" xfId="0" applyFont="1" applyFill="1" applyBorder="1" applyAlignment="1">
      <alignment vertical="center"/>
    </xf>
    <xf numFmtId="0" fontId="32" fillId="4" borderId="77" xfId="0" applyFont="1" applyFill="1" applyBorder="1" applyAlignment="1">
      <alignment vertical="center"/>
    </xf>
    <xf numFmtId="0" fontId="33" fillId="4" borderId="78" xfId="0" applyFont="1" applyFill="1" applyBorder="1" applyAlignment="1">
      <alignment horizontal="left" vertical="center"/>
    </xf>
    <xf numFmtId="0" fontId="19" fillId="4" borderId="74" xfId="0" applyFont="1" applyFill="1" applyBorder="1" applyAlignment="1">
      <alignment horizontal="left" vertical="center"/>
    </xf>
    <xf numFmtId="0" fontId="19" fillId="4" borderId="74" xfId="0" applyFont="1" applyFill="1" applyBorder="1" applyAlignment="1">
      <alignment vertical="center"/>
    </xf>
    <xf numFmtId="0" fontId="19" fillId="4" borderId="7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1" fillId="4" borderId="74" xfId="0" applyFont="1" applyFill="1" applyBorder="1" applyAlignment="1">
      <alignment vertical="center"/>
    </xf>
    <xf numFmtId="0" fontId="33" fillId="4" borderId="29" xfId="0" applyFont="1" applyFill="1" applyBorder="1" applyAlignment="1">
      <alignment vertical="center"/>
    </xf>
    <xf numFmtId="0" fontId="0" fillId="0" borderId="74" xfId="0" applyFill="1" applyBorder="1" applyAlignment="1">
      <alignment wrapText="1"/>
    </xf>
    <xf numFmtId="0" fontId="5" fillId="18" borderId="66" xfId="0" applyFont="1" applyFill="1" applyBorder="1"/>
    <xf numFmtId="0" fontId="5" fillId="18" borderId="67" xfId="0" applyFont="1" applyFill="1" applyBorder="1"/>
    <xf numFmtId="0" fontId="5" fillId="18" borderId="65" xfId="0" applyFont="1" applyFill="1" applyBorder="1"/>
    <xf numFmtId="0" fontId="0" fillId="0" borderId="30" xfId="0" applyFill="1" applyBorder="1"/>
    <xf numFmtId="0" fontId="0" fillId="18" borderId="67" xfId="0" applyFill="1" applyBorder="1"/>
    <xf numFmtId="0" fontId="0" fillId="18" borderId="65" xfId="0" applyFill="1" applyBorder="1"/>
    <xf numFmtId="0" fontId="0" fillId="6" borderId="22" xfId="0" applyFill="1" applyBorder="1" applyAlignment="1"/>
    <xf numFmtId="0" fontId="0" fillId="6" borderId="47" xfId="0" applyFill="1" applyBorder="1" applyAlignment="1"/>
    <xf numFmtId="0" fontId="7" fillId="9" borderId="91" xfId="0" applyFont="1" applyFill="1" applyBorder="1" applyAlignment="1">
      <alignment horizontal="center" vertical="center" wrapText="1"/>
    </xf>
    <xf numFmtId="0" fontId="7" fillId="10" borderId="70" xfId="0" applyFont="1" applyFill="1" applyBorder="1" applyAlignment="1">
      <alignment horizontal="left" vertical="center" wrapText="1" indent="2"/>
    </xf>
    <xf numFmtId="0" fontId="7" fillId="10" borderId="7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19" borderId="21" xfId="0" applyFont="1" applyFill="1" applyBorder="1" applyAlignment="1">
      <alignment vertical="center" wrapText="1"/>
    </xf>
    <xf numFmtId="0" fontId="7" fillId="19" borderId="45" xfId="0" applyFont="1" applyFill="1" applyBorder="1" applyAlignment="1">
      <alignment vertical="center" wrapText="1"/>
    </xf>
    <xf numFmtId="0" fontId="7" fillId="20" borderId="31" xfId="0" applyFont="1" applyFill="1" applyBorder="1" applyAlignment="1">
      <alignment vertical="center" wrapText="1"/>
    </xf>
    <xf numFmtId="0" fontId="7" fillId="20" borderId="31" xfId="0" applyFont="1" applyFill="1" applyBorder="1" applyAlignment="1">
      <alignment horizontal="left" vertical="center" wrapText="1" indent="2"/>
    </xf>
    <xf numFmtId="0" fontId="7" fillId="20" borderId="32" xfId="0" applyFont="1" applyFill="1" applyBorder="1" applyAlignment="1">
      <alignment vertical="center" wrapText="1"/>
    </xf>
    <xf numFmtId="0" fontId="7" fillId="20" borderId="32" xfId="0" applyFont="1" applyFill="1" applyBorder="1" applyAlignment="1">
      <alignment horizontal="left" vertical="center" wrapText="1" indent="2"/>
    </xf>
    <xf numFmtId="0" fontId="7" fillId="20" borderId="68" xfId="0" applyFont="1" applyFill="1" applyBorder="1" applyAlignment="1">
      <alignment vertical="center" wrapText="1"/>
    </xf>
    <xf numFmtId="0" fontId="7" fillId="20" borderId="68" xfId="0" applyFont="1" applyFill="1" applyBorder="1" applyAlignment="1">
      <alignment horizontal="left" vertical="center" wrapText="1" indent="2"/>
    </xf>
    <xf numFmtId="0" fontId="2" fillId="16" borderId="0" xfId="0" applyFont="1" applyFill="1" applyAlignment="1">
      <alignment wrapText="1"/>
    </xf>
    <xf numFmtId="0" fontId="6" fillId="16" borderId="0" xfId="0" applyFont="1" applyFill="1" applyBorder="1" applyAlignment="1">
      <alignment horizontal="center" vertical="center" wrapText="1"/>
    </xf>
    <xf numFmtId="0" fontId="0" fillId="16" borderId="45" xfId="0" applyFill="1" applyBorder="1" applyAlignment="1"/>
    <xf numFmtId="0" fontId="7" fillId="16" borderId="47" xfId="0" applyFont="1" applyFill="1" applyBorder="1" applyAlignment="1">
      <alignment vertical="center" wrapText="1"/>
    </xf>
    <xf numFmtId="0" fontId="0" fillId="16" borderId="47" xfId="0" applyFill="1" applyBorder="1" applyAlignment="1"/>
    <xf numFmtId="0" fontId="7" fillId="16" borderId="46" xfId="0" applyFont="1" applyFill="1" applyBorder="1" applyAlignment="1">
      <alignment vertical="center" wrapText="1"/>
    </xf>
    <xf numFmtId="0" fontId="2" fillId="16" borderId="22" xfId="0" applyFont="1" applyFill="1" applyBorder="1" applyAlignment="1">
      <alignment wrapText="1"/>
    </xf>
    <xf numFmtId="0" fontId="7" fillId="17" borderId="95" xfId="0" applyFont="1" applyFill="1" applyBorder="1" applyAlignment="1">
      <alignment horizontal="center" vertical="center" wrapText="1"/>
    </xf>
    <xf numFmtId="0" fontId="7" fillId="12" borderId="96" xfId="0" applyFont="1" applyFill="1" applyBorder="1" applyAlignment="1">
      <alignment vertical="center" wrapText="1"/>
    </xf>
    <xf numFmtId="0" fontId="7" fillId="12" borderId="96" xfId="0" applyFont="1" applyFill="1" applyBorder="1" applyAlignment="1">
      <alignment horizontal="left" vertical="center" wrapText="1" indent="2"/>
    </xf>
    <xf numFmtId="0" fontId="7" fillId="12" borderId="97" xfId="0" applyFont="1" applyFill="1" applyBorder="1" applyAlignment="1">
      <alignment horizontal="center" vertical="center" wrapText="1"/>
    </xf>
    <xf numFmtId="0" fontId="7" fillId="12" borderId="98" xfId="0" applyFont="1" applyFill="1" applyBorder="1" applyAlignment="1">
      <alignment vertical="center" wrapText="1"/>
    </xf>
    <xf numFmtId="0" fontId="7" fillId="12" borderId="99" xfId="0" applyFont="1" applyFill="1" applyBorder="1" applyAlignment="1">
      <alignment horizontal="left" vertical="center" wrapText="1" indent="2"/>
    </xf>
    <xf numFmtId="0" fontId="34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5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vertical="center" wrapText="1"/>
    </xf>
    <xf numFmtId="0" fontId="7" fillId="17" borderId="22" xfId="0" applyFont="1" applyFill="1" applyBorder="1" applyAlignment="1">
      <alignment horizontal="center" vertical="center" wrapText="1"/>
    </xf>
    <xf numFmtId="0" fontId="7" fillId="17" borderId="47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9" borderId="105" xfId="0" applyFont="1" applyFill="1" applyBorder="1" applyAlignment="1">
      <alignment horizontal="center" vertical="center" wrapText="1"/>
    </xf>
    <xf numFmtId="0" fontId="7" fillId="17" borderId="60" xfId="0" applyFont="1" applyFill="1" applyBorder="1" applyAlignment="1">
      <alignment horizontal="center" vertical="top" wrapText="1"/>
    </xf>
    <xf numFmtId="0" fontId="7" fillId="7" borderId="20" xfId="0" applyFont="1" applyFill="1" applyBorder="1" applyAlignment="1">
      <alignment horizontal="center" vertical="center" wrapText="1"/>
    </xf>
    <xf numFmtId="0" fontId="7" fillId="17" borderId="110" xfId="0" applyFont="1" applyFill="1" applyBorder="1" applyAlignment="1">
      <alignment horizontal="center" vertical="center" wrapText="1"/>
    </xf>
    <xf numFmtId="0" fontId="7" fillId="11" borderId="45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35" fillId="2" borderId="0" xfId="0" applyFont="1" applyFill="1" applyAlignment="1">
      <alignment horizontal="right"/>
    </xf>
    <xf numFmtId="0" fontId="5" fillId="6" borderId="21" xfId="0" applyFont="1" applyFill="1" applyBorder="1" applyAlignment="1"/>
    <xf numFmtId="0" fontId="5" fillId="6" borderId="20" xfId="0" applyFont="1" applyFill="1" applyBorder="1" applyAlignment="1">
      <alignment horizontal="center"/>
    </xf>
    <xf numFmtId="0" fontId="5" fillId="6" borderId="45" xfId="0" applyFont="1" applyFill="1" applyBorder="1" applyAlignment="1"/>
    <xf numFmtId="0" fontId="5" fillId="8" borderId="31" xfId="0" applyFont="1" applyFill="1" applyBorder="1" applyAlignment="1"/>
    <xf numFmtId="0" fontId="5" fillId="8" borderId="32" xfId="0" applyFont="1" applyFill="1" applyBorder="1" applyAlignment="1"/>
    <xf numFmtId="0" fontId="5" fillId="8" borderId="33" xfId="0" applyFont="1" applyFill="1" applyBorder="1" applyAlignment="1"/>
    <xf numFmtId="0" fontId="5" fillId="5" borderId="0" xfId="0" applyFont="1" applyFill="1" applyBorder="1" applyAlignment="1"/>
    <xf numFmtId="0" fontId="5" fillId="9" borderId="34" xfId="0" applyFont="1" applyFill="1" applyBorder="1" applyAlignment="1"/>
    <xf numFmtId="0" fontId="5" fillId="9" borderId="48" xfId="0" applyFont="1" applyFill="1" applyBorder="1" applyAlignment="1">
      <alignment horizontal="center" vertical="center"/>
    </xf>
    <xf numFmtId="0" fontId="5" fillId="9" borderId="35" xfId="0" applyFont="1" applyFill="1" applyBorder="1" applyAlignment="1"/>
    <xf numFmtId="0" fontId="5" fillId="9" borderId="49" xfId="0" applyFont="1" applyFill="1" applyBorder="1" applyAlignment="1">
      <alignment horizontal="center" vertical="center"/>
    </xf>
    <xf numFmtId="0" fontId="5" fillId="9" borderId="50" xfId="0" applyFont="1" applyFill="1" applyBorder="1" applyAlignment="1">
      <alignment horizontal="center"/>
    </xf>
    <xf numFmtId="0" fontId="5" fillId="9" borderId="104" xfId="0" applyFont="1" applyFill="1" applyBorder="1" applyAlignment="1"/>
    <xf numFmtId="0" fontId="7" fillId="10" borderId="40" xfId="0" quotePrefix="1" applyFont="1" applyFill="1" applyBorder="1" applyAlignment="1">
      <alignment horizontal="left" vertical="center" wrapText="1" indent="2"/>
    </xf>
    <xf numFmtId="0" fontId="7" fillId="10" borderId="0" xfId="0" quotePrefix="1" applyFont="1" applyFill="1" applyBorder="1" applyAlignment="1">
      <alignment horizontal="left" vertical="center" wrapText="1" indent="2"/>
    </xf>
    <xf numFmtId="0" fontId="7" fillId="10" borderId="38" xfId="0" quotePrefix="1" applyFont="1" applyFill="1" applyBorder="1" applyAlignment="1">
      <alignment horizontal="left" vertical="center" wrapText="1" indent="2"/>
    </xf>
    <xf numFmtId="0" fontId="7" fillId="10" borderId="38" xfId="0" applyFont="1" applyFill="1" applyBorder="1" applyAlignment="1">
      <alignment horizontal="left" vertical="center" wrapText="1"/>
    </xf>
    <xf numFmtId="0" fontId="7" fillId="10" borderId="38" xfId="0" applyFont="1" applyFill="1" applyBorder="1" applyAlignment="1">
      <alignment horizontal="left" vertical="center" wrapText="1" indent="4"/>
    </xf>
    <xf numFmtId="0" fontId="7" fillId="10" borderId="39" xfId="0" applyFont="1" applyFill="1" applyBorder="1" applyAlignment="1">
      <alignment horizontal="left" vertical="center" wrapText="1" indent="4"/>
    </xf>
    <xf numFmtId="0" fontId="7" fillId="10" borderId="37" xfId="0" quotePrefix="1" applyFont="1" applyFill="1" applyBorder="1" applyAlignment="1">
      <alignment horizontal="left" vertical="center" wrapText="1" indent="2"/>
    </xf>
    <xf numFmtId="0" fontId="7" fillId="12" borderId="94" xfId="0" applyFont="1" applyFill="1" applyBorder="1" applyAlignment="1">
      <alignment vertical="center"/>
    </xf>
    <xf numFmtId="0" fontId="7" fillId="12" borderId="94" xfId="0" applyFont="1" applyFill="1" applyBorder="1" applyAlignment="1">
      <alignment horizontal="left" vertical="center" wrapText="1" indent="2"/>
    </xf>
    <xf numFmtId="0" fontId="7" fillId="12" borderId="43" xfId="0" quotePrefix="1" applyFont="1" applyFill="1" applyBorder="1" applyAlignment="1">
      <alignment horizontal="left" vertical="center" wrapText="1" indent="2"/>
    </xf>
    <xf numFmtId="0" fontId="7" fillId="12" borderId="42" xfId="0" quotePrefix="1" applyFont="1" applyFill="1" applyBorder="1" applyAlignment="1">
      <alignment horizontal="left" vertical="center" wrapText="1" indent="2"/>
    </xf>
    <xf numFmtId="0" fontId="7" fillId="10" borderId="70" xfId="0" applyFont="1" applyFill="1" applyBorder="1" applyAlignment="1">
      <alignment vertical="top" wrapText="1"/>
    </xf>
    <xf numFmtId="0" fontId="7" fillId="10" borderId="70" xfId="0" applyFont="1" applyFill="1" applyBorder="1" applyAlignment="1">
      <alignment horizontal="left" vertical="top" wrapText="1"/>
    </xf>
    <xf numFmtId="0" fontId="7" fillId="10" borderId="93" xfId="0" applyFont="1" applyFill="1" applyBorder="1" applyAlignment="1">
      <alignment horizontal="center" vertical="top" wrapText="1"/>
    </xf>
    <xf numFmtId="0" fontId="7" fillId="8" borderId="31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left" vertical="center" wrapText="1"/>
    </xf>
    <xf numFmtId="0" fontId="5" fillId="9" borderId="34" xfId="0" applyFont="1" applyFill="1" applyBorder="1" applyAlignment="1">
      <alignment horizontal="left" wrapText="1"/>
    </xf>
    <xf numFmtId="0" fontId="5" fillId="9" borderId="35" xfId="0" applyFont="1" applyFill="1" applyBorder="1" applyAlignment="1">
      <alignment horizontal="left" wrapText="1"/>
    </xf>
    <xf numFmtId="0" fontId="7" fillId="9" borderId="35" xfId="0" applyFont="1" applyFill="1" applyBorder="1" applyAlignment="1">
      <alignment horizontal="left" vertical="center" wrapText="1"/>
    </xf>
    <xf numFmtId="0" fontId="7" fillId="9" borderId="34" xfId="0" applyFont="1" applyFill="1" applyBorder="1" applyAlignment="1">
      <alignment horizontal="left" vertical="center" wrapText="1"/>
    </xf>
    <xf numFmtId="0" fontId="7" fillId="9" borderId="36" xfId="0" applyFont="1" applyFill="1" applyBorder="1" applyAlignment="1">
      <alignment horizontal="left" vertical="center" wrapText="1"/>
    </xf>
    <xf numFmtId="0" fontId="7" fillId="9" borderId="104" xfId="0" applyFont="1" applyFill="1" applyBorder="1" applyAlignment="1">
      <alignment horizontal="left" vertical="center" wrapText="1"/>
    </xf>
    <xf numFmtId="0" fontId="2" fillId="0" borderId="112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0" fontId="2" fillId="0" borderId="1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left" vertical="center" wrapText="1"/>
    </xf>
    <xf numFmtId="0" fontId="7" fillId="17" borderId="22" xfId="0" applyFont="1" applyFill="1" applyBorder="1" applyAlignment="1">
      <alignment horizontal="left" vertical="center" wrapText="1"/>
    </xf>
    <xf numFmtId="0" fontId="7" fillId="17" borderId="59" xfId="0" quotePrefix="1" applyFont="1" applyFill="1" applyBorder="1" applyAlignment="1">
      <alignment horizontal="left" vertical="top" wrapText="1"/>
    </xf>
    <xf numFmtId="0" fontId="7" fillId="7" borderId="47" xfId="0" applyFont="1" applyFill="1" applyBorder="1" applyAlignment="1">
      <alignment horizontal="center" vertical="center" wrapText="1"/>
    </xf>
    <xf numFmtId="0" fontId="7" fillId="11" borderId="47" xfId="0" applyFont="1" applyFill="1" applyBorder="1" applyAlignment="1">
      <alignment horizontal="center" vertical="center" wrapText="1"/>
    </xf>
    <xf numFmtId="0" fontId="7" fillId="11" borderId="45" xfId="0" applyFont="1" applyFill="1" applyBorder="1" applyAlignment="1">
      <alignment horizontal="center" vertical="center" wrapText="1"/>
    </xf>
    <xf numFmtId="0" fontId="7" fillId="13" borderId="45" xfId="0" applyFont="1" applyFill="1" applyBorder="1" applyAlignment="1">
      <alignment horizontal="center" vertical="center" wrapText="1"/>
    </xf>
    <xf numFmtId="0" fontId="7" fillId="19" borderId="45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/>
    </xf>
    <xf numFmtId="0" fontId="0" fillId="17" borderId="61" xfId="0" applyFill="1" applyBorder="1" applyAlignment="1">
      <alignment horizontal="center" vertical="center"/>
    </xf>
    <xf numFmtId="0" fontId="0" fillId="17" borderId="63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17" borderId="59" xfId="0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0" fillId="17" borderId="62" xfId="0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 wrapText="1"/>
    </xf>
    <xf numFmtId="0" fontId="5" fillId="17" borderId="61" xfId="0" applyFont="1" applyFill="1" applyBorder="1" applyAlignment="1">
      <alignment horizontal="center" vertical="center"/>
    </xf>
    <xf numFmtId="0" fontId="5" fillId="17" borderId="62" xfId="0" applyFont="1" applyFill="1" applyBorder="1" applyAlignment="1">
      <alignment horizontal="center" vertical="center"/>
    </xf>
    <xf numFmtId="0" fontId="5" fillId="17" borderId="63" xfId="0" applyFont="1" applyFill="1" applyBorder="1" applyAlignment="1">
      <alignment horizontal="center" vertical="center"/>
    </xf>
    <xf numFmtId="0" fontId="5" fillId="17" borderId="64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  <xf numFmtId="0" fontId="5" fillId="17" borderId="46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17" borderId="47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5" fillId="17" borderId="59" xfId="0" applyFont="1" applyFill="1" applyBorder="1" applyAlignment="1">
      <alignment horizontal="center" vertical="center"/>
    </xf>
    <xf numFmtId="0" fontId="5" fillId="17" borderId="60" xfId="0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17" borderId="60" xfId="0" applyFont="1" applyFill="1" applyBorder="1" applyAlignment="1">
      <alignment horizontal="left" vertical="center" wrapText="1"/>
    </xf>
    <xf numFmtId="0" fontId="7" fillId="17" borderId="59" xfId="0" applyFont="1" applyFill="1" applyBorder="1" applyAlignment="1">
      <alignment horizontal="left" vertical="top" wrapText="1"/>
    </xf>
    <xf numFmtId="0" fontId="7" fillId="17" borderId="22" xfId="0" applyFont="1" applyFill="1" applyBorder="1" applyAlignment="1">
      <alignment horizontal="left" vertical="top" wrapText="1"/>
    </xf>
    <xf numFmtId="0" fontId="7" fillId="17" borderId="60" xfId="0" applyFont="1" applyFill="1" applyBorder="1" applyAlignment="1">
      <alignment horizontal="left" vertical="top" wrapText="1"/>
    </xf>
    <xf numFmtId="0" fontId="7" fillId="17" borderId="60" xfId="0" quotePrefix="1" applyFont="1" applyFill="1" applyBorder="1" applyAlignment="1">
      <alignment horizontal="left" vertical="top" wrapText="1"/>
    </xf>
    <xf numFmtId="0" fontId="7" fillId="17" borderId="46" xfId="0" applyFont="1" applyFill="1" applyBorder="1" applyAlignment="1">
      <alignment horizontal="left" vertical="center" wrapText="1"/>
    </xf>
    <xf numFmtId="0" fontId="7" fillId="17" borderId="121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top" wrapText="1"/>
    </xf>
    <xf numFmtId="0" fontId="7" fillId="0" borderId="60" xfId="0" quotePrefix="1" applyFont="1" applyFill="1" applyBorder="1" applyAlignment="1">
      <alignment horizontal="left" vertical="top" wrapText="1"/>
    </xf>
    <xf numFmtId="0" fontId="7" fillId="0" borderId="59" xfId="0" quotePrefix="1" applyFont="1" applyFill="1" applyBorder="1" applyAlignment="1">
      <alignment horizontal="left" vertical="top" wrapText="1"/>
    </xf>
    <xf numFmtId="49" fontId="12" fillId="2" borderId="0" xfId="0" quotePrefix="1" applyNumberFormat="1" applyFont="1" applyFill="1" applyAlignment="1">
      <alignment horizontal="left" vertical="center"/>
    </xf>
    <xf numFmtId="0" fontId="7" fillId="0" borderId="67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17" borderId="59" xfId="0" applyFont="1" applyFill="1" applyBorder="1" applyAlignment="1">
      <alignment horizontal="left" vertical="center" wrapText="1"/>
    </xf>
    <xf numFmtId="0" fontId="0" fillId="17" borderId="62" xfId="0" applyFill="1" applyBorder="1" applyAlignment="1">
      <alignment wrapText="1"/>
    </xf>
    <xf numFmtId="0" fontId="0" fillId="17" borderId="64" xfId="0" applyFill="1" applyBorder="1" applyAlignment="1">
      <alignment wrapText="1"/>
    </xf>
    <xf numFmtId="0" fontId="0" fillId="5" borderId="47" xfId="0" applyFill="1" applyBorder="1" applyAlignment="1">
      <alignment wrapText="1"/>
    </xf>
    <xf numFmtId="0" fontId="0" fillId="5" borderId="22" xfId="0" applyFill="1" applyBorder="1" applyAlignment="1">
      <alignment wrapText="1"/>
    </xf>
    <xf numFmtId="0" fontId="7" fillId="5" borderId="22" xfId="0" applyFont="1" applyFill="1" applyBorder="1" applyAlignment="1">
      <alignment horizontal="left" vertical="center" wrapText="1"/>
    </xf>
    <xf numFmtId="0" fontId="0" fillId="17" borderId="60" xfId="0" applyFill="1" applyBorder="1" applyAlignment="1">
      <alignment wrapText="1"/>
    </xf>
    <xf numFmtId="0" fontId="0" fillId="17" borderId="47" xfId="0" applyFill="1" applyBorder="1" applyAlignment="1">
      <alignment wrapText="1"/>
    </xf>
    <xf numFmtId="0" fontId="7" fillId="11" borderId="47" xfId="0" applyFont="1" applyFill="1" applyBorder="1" applyAlignment="1">
      <alignment horizontal="left" vertical="center" wrapText="1"/>
    </xf>
    <xf numFmtId="0" fontId="7" fillId="17" borderId="47" xfId="0" applyFont="1" applyFill="1" applyBorder="1" applyAlignment="1">
      <alignment horizontal="left" vertical="center" wrapText="1"/>
    </xf>
    <xf numFmtId="0" fontId="7" fillId="11" borderId="45" xfId="0" applyFont="1" applyFill="1" applyBorder="1" applyAlignment="1">
      <alignment horizontal="left" vertical="center" wrapText="1"/>
    </xf>
    <xf numFmtId="0" fontId="7" fillId="13" borderId="45" xfId="0" applyFont="1" applyFill="1" applyBorder="1" applyAlignment="1">
      <alignment horizontal="left" vertical="center" wrapText="1"/>
    </xf>
    <xf numFmtId="0" fontId="7" fillId="19" borderId="45" xfId="0" applyFont="1" applyFill="1" applyBorder="1" applyAlignment="1">
      <alignment horizontal="left" vertical="center" wrapText="1"/>
    </xf>
    <xf numFmtId="0" fontId="0" fillId="17" borderId="62" xfId="0" applyFill="1" applyBorder="1" applyAlignment="1">
      <alignment horizontal="center"/>
    </xf>
    <xf numFmtId="0" fontId="0" fillId="17" borderId="64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17" borderId="60" xfId="0" applyFill="1" applyBorder="1" applyAlignment="1">
      <alignment horizontal="center"/>
    </xf>
    <xf numFmtId="0" fontId="0" fillId="17" borderId="47" xfId="0" applyFill="1" applyBorder="1" applyAlignment="1">
      <alignment horizontal="center"/>
    </xf>
    <xf numFmtId="0" fontId="7" fillId="17" borderId="122" xfId="0" applyFont="1" applyFill="1" applyBorder="1" applyAlignment="1">
      <alignment horizontal="center" vertical="center" wrapText="1"/>
    </xf>
    <xf numFmtId="0" fontId="7" fillId="17" borderId="121" xfId="0" applyFont="1" applyFill="1" applyBorder="1" applyAlignment="1">
      <alignment horizontal="center" vertical="center" wrapText="1"/>
    </xf>
    <xf numFmtId="0" fontId="0" fillId="0" borderId="74" xfId="0" applyBorder="1" applyAlignment="1">
      <alignment wrapText="1"/>
    </xf>
    <xf numFmtId="0" fontId="7" fillId="17" borderId="59" xfId="0" quotePrefix="1" applyFont="1" applyFill="1" applyBorder="1" applyAlignment="1">
      <alignment horizontal="left" vertical="center" wrapText="1"/>
    </xf>
    <xf numFmtId="0" fontId="0" fillId="6" borderId="47" xfId="0" applyFill="1" applyBorder="1" applyAlignment="1" applyProtection="1">
      <protection locked="0"/>
    </xf>
    <xf numFmtId="0" fontId="0" fillId="5" borderId="47" xfId="0" applyFill="1" applyBorder="1" applyAlignment="1" applyProtection="1">
      <alignment wrapText="1"/>
      <protection locked="0"/>
    </xf>
    <xf numFmtId="0" fontId="7" fillId="5" borderId="47" xfId="0" applyFont="1" applyFill="1" applyBorder="1" applyAlignment="1" applyProtection="1">
      <alignment vertical="center" wrapText="1"/>
      <protection locked="0"/>
    </xf>
    <xf numFmtId="0" fontId="7" fillId="7" borderId="47" xfId="0" applyFont="1" applyFill="1" applyBorder="1" applyAlignment="1" applyProtection="1">
      <alignment vertical="center" wrapText="1"/>
      <protection locked="0"/>
    </xf>
    <xf numFmtId="0" fontId="7" fillId="7" borderId="47" xfId="0" applyFont="1" applyFill="1" applyBorder="1" applyAlignment="1" applyProtection="1">
      <alignment horizontal="left" vertical="center" wrapText="1"/>
      <protection locked="0"/>
    </xf>
    <xf numFmtId="0" fontId="7" fillId="11" borderId="47" xfId="0" applyFont="1" applyFill="1" applyBorder="1" applyAlignment="1" applyProtection="1">
      <alignment vertical="center" wrapText="1"/>
      <protection locked="0"/>
    </xf>
    <xf numFmtId="0" fontId="7" fillId="11" borderId="45" xfId="0" applyFont="1" applyFill="1" applyBorder="1" applyAlignment="1" applyProtection="1">
      <alignment vertical="center" wrapText="1"/>
      <protection locked="0"/>
    </xf>
    <xf numFmtId="0" fontId="7" fillId="13" borderId="45" xfId="0" applyFont="1" applyFill="1" applyBorder="1" applyAlignment="1" applyProtection="1">
      <alignment vertical="center" wrapText="1"/>
      <protection locked="0"/>
    </xf>
    <xf numFmtId="0" fontId="7" fillId="19" borderId="45" xfId="0" applyFont="1" applyFill="1" applyBorder="1" applyAlignment="1" applyProtection="1">
      <alignment vertical="center" wrapText="1"/>
      <protection locked="0"/>
    </xf>
    <xf numFmtId="0" fontId="34" fillId="2" borderId="0" xfId="0" applyFont="1" applyFill="1" applyAlignment="1">
      <alignment horizontal="center" wrapText="1"/>
    </xf>
    <xf numFmtId="0" fontId="0" fillId="6" borderId="22" xfId="0" applyFill="1" applyBorder="1"/>
    <xf numFmtId="0" fontId="42" fillId="17" borderId="59" xfId="0" applyFont="1" applyFill="1" applyBorder="1" applyAlignment="1">
      <alignment horizontal="left" vertical="center" wrapText="1"/>
    </xf>
    <xf numFmtId="0" fontId="40" fillId="0" borderId="60" xfId="0" quotePrefix="1" applyFont="1" applyFill="1" applyBorder="1" applyAlignment="1" applyProtection="1">
      <alignment vertical="center" wrapText="1"/>
      <protection locked="0"/>
    </xf>
    <xf numFmtId="0" fontId="0" fillId="0" borderId="62" xfId="0" applyFill="1" applyBorder="1" applyAlignment="1" applyProtection="1">
      <alignment wrapText="1"/>
      <protection locked="0"/>
    </xf>
    <xf numFmtId="0" fontId="7" fillId="0" borderId="60" xfId="0" applyFont="1" applyFill="1" applyBorder="1" applyAlignment="1" applyProtection="1">
      <alignment vertical="center" wrapText="1"/>
      <protection locked="0"/>
    </xf>
    <xf numFmtId="0" fontId="5" fillId="0" borderId="74" xfId="0" applyFont="1" applyFill="1" applyBorder="1"/>
    <xf numFmtId="49" fontId="5" fillId="0" borderId="74" xfId="0" applyNumberFormat="1" applyFont="1" applyFill="1" applyBorder="1" applyAlignment="1">
      <alignment horizontal="left"/>
    </xf>
    <xf numFmtId="0" fontId="5" fillId="0" borderId="73" xfId="0" applyFont="1" applyFill="1" applyBorder="1" applyAlignment="1">
      <alignment wrapText="1"/>
    </xf>
    <xf numFmtId="0" fontId="44" fillId="0" borderId="3" xfId="0" applyFont="1" applyBorder="1" applyAlignment="1">
      <alignment vertical="center" wrapText="1"/>
    </xf>
    <xf numFmtId="0" fontId="34" fillId="2" borderId="22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10" borderId="92" xfId="0" applyFont="1" applyFill="1" applyBorder="1" applyAlignment="1">
      <alignment horizontal="center" vertical="center" wrapText="1"/>
    </xf>
    <xf numFmtId="0" fontId="7" fillId="10" borderId="109" xfId="0" applyFont="1" applyFill="1" applyBorder="1" applyAlignment="1">
      <alignment horizontal="center" vertical="center" wrapText="1"/>
    </xf>
    <xf numFmtId="0" fontId="7" fillId="10" borderId="10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left"/>
    </xf>
    <xf numFmtId="0" fontId="2" fillId="17" borderId="61" xfId="0" applyFont="1" applyFill="1" applyBorder="1" applyAlignment="1">
      <alignment horizontal="left" wrapText="1"/>
    </xf>
    <xf numFmtId="0" fontId="2" fillId="17" borderId="63" xfId="0" applyFont="1" applyFill="1" applyBorder="1" applyAlignment="1">
      <alignment horizontal="left" wrapText="1"/>
    </xf>
    <xf numFmtId="0" fontId="2" fillId="5" borderId="22" xfId="0" applyFont="1" applyFill="1" applyBorder="1" applyAlignment="1">
      <alignment horizontal="left" wrapText="1"/>
    </xf>
    <xf numFmtId="0" fontId="2" fillId="0" borderId="61" xfId="0" applyFont="1" applyFill="1" applyBorder="1" applyAlignment="1">
      <alignment horizontal="left" vertical="top" wrapText="1"/>
    </xf>
    <xf numFmtId="0" fontId="2" fillId="0" borderId="61" xfId="0" quotePrefix="1" applyFont="1" applyFill="1" applyBorder="1" applyAlignment="1">
      <alignment horizontal="left" vertical="top" wrapText="1"/>
    </xf>
    <xf numFmtId="0" fontId="2" fillId="17" borderId="59" xfId="0" applyFont="1" applyFill="1" applyBorder="1" applyAlignment="1">
      <alignment horizontal="left" wrapText="1"/>
    </xf>
    <xf numFmtId="0" fontId="2" fillId="17" borderId="22" xfId="0" applyFont="1" applyFill="1" applyBorder="1" applyAlignment="1">
      <alignment horizontal="left" wrapText="1"/>
    </xf>
    <xf numFmtId="0" fontId="2" fillId="17" borderId="61" xfId="0" applyFont="1" applyFill="1" applyBorder="1" applyAlignment="1">
      <alignment horizontal="left" vertical="top" wrapText="1"/>
    </xf>
    <xf numFmtId="0" fontId="2" fillId="17" borderId="61" xfId="0" quotePrefix="1" applyFont="1" applyFill="1" applyBorder="1" applyAlignment="1">
      <alignment horizontal="left" vertical="top" wrapText="1"/>
    </xf>
    <xf numFmtId="0" fontId="2" fillId="17" borderId="61" xfId="0" quotePrefix="1" applyFont="1" applyFill="1" applyBorder="1" applyAlignment="1">
      <alignment horizontal="left" wrapText="1"/>
    </xf>
    <xf numFmtId="0" fontId="2" fillId="0" borderId="59" xfId="0" quotePrefix="1" applyFont="1" applyFill="1" applyBorder="1" applyAlignment="1">
      <alignment horizontal="left" vertical="top" wrapText="1"/>
    </xf>
    <xf numFmtId="0" fontId="7" fillId="17" borderId="47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wrapText="1"/>
    </xf>
    <xf numFmtId="0" fontId="7" fillId="17" borderId="123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0" fillId="0" borderId="61" xfId="0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0" fillId="0" borderId="64" xfId="0" applyFill="1" applyBorder="1" applyAlignment="1" applyProtection="1">
      <alignment wrapText="1"/>
      <protection locked="0"/>
    </xf>
    <xf numFmtId="0" fontId="0" fillId="0" borderId="22" xfId="0" applyFill="1" applyBorder="1" applyAlignment="1">
      <alignment wrapText="1"/>
    </xf>
    <xf numFmtId="0" fontId="0" fillId="0" borderId="47" xfId="0" applyFill="1" applyBorder="1" applyAlignment="1" applyProtection="1">
      <alignment wrapText="1"/>
      <protection locked="0"/>
    </xf>
    <xf numFmtId="0" fontId="2" fillId="0" borderId="62" xfId="0" applyFont="1" applyFill="1" applyBorder="1" applyAlignment="1" applyProtection="1">
      <alignment vertical="center" wrapText="1"/>
      <protection locked="0"/>
    </xf>
    <xf numFmtId="0" fontId="0" fillId="0" borderId="61" xfId="0" quotePrefix="1" applyFill="1" applyBorder="1" applyAlignment="1">
      <alignment wrapText="1"/>
    </xf>
    <xf numFmtId="0" fontId="0" fillId="0" borderId="59" xfId="0" applyFill="1" applyBorder="1" applyAlignment="1">
      <alignment wrapText="1"/>
    </xf>
    <xf numFmtId="0" fontId="0" fillId="0" borderId="60" xfId="0" applyFill="1" applyBorder="1" applyAlignment="1" applyProtection="1">
      <alignment wrapText="1"/>
      <protection locked="0"/>
    </xf>
    <xf numFmtId="0" fontId="7" fillId="0" borderId="59" xfId="0" quotePrefix="1" applyFont="1" applyFill="1" applyBorder="1" applyAlignment="1">
      <alignment horizontal="center" vertical="center" wrapText="1"/>
    </xf>
    <xf numFmtId="0" fontId="40" fillId="0" borderId="60" xfId="0" applyFont="1" applyFill="1" applyBorder="1" applyAlignment="1" applyProtection="1">
      <alignment vertical="center" wrapText="1"/>
      <protection locked="0"/>
    </xf>
    <xf numFmtId="0" fontId="0" fillId="0" borderId="61" xfId="0" applyFill="1" applyBorder="1" applyAlignment="1">
      <alignment horizontal="center" vertical="center" wrapText="1"/>
    </xf>
    <xf numFmtId="0" fontId="39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122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122" xfId="0" applyFill="1" applyBorder="1" applyAlignment="1">
      <alignment horizontal="center" vertical="center" wrapText="1"/>
    </xf>
    <xf numFmtId="0" fontId="0" fillId="0" borderId="121" xfId="0" applyFill="1" applyBorder="1" applyAlignment="1" applyProtection="1">
      <alignment wrapText="1"/>
      <protection locked="0"/>
    </xf>
    <xf numFmtId="0" fontId="41" fillId="0" borderId="60" xfId="0" applyFont="1" applyFill="1" applyBorder="1" applyAlignment="1" applyProtection="1">
      <alignment vertical="center" wrapText="1"/>
      <protection locked="0"/>
    </xf>
    <xf numFmtId="0" fontId="43" fillId="0" borderId="60" xfId="0" applyFont="1" applyFill="1" applyBorder="1" applyAlignment="1" applyProtection="1">
      <alignment vertical="center" wrapText="1"/>
      <protection locked="0"/>
    </xf>
    <xf numFmtId="0" fontId="2" fillId="0" borderId="62" xfId="0" applyFont="1" applyFill="1" applyBorder="1" applyAlignment="1" applyProtection="1">
      <alignment wrapText="1"/>
      <protection locked="0"/>
    </xf>
    <xf numFmtId="0" fontId="35" fillId="0" borderId="59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 applyProtection="1">
      <alignment vertical="center" wrapText="1"/>
      <protection locked="0"/>
    </xf>
    <xf numFmtId="0" fontId="0" fillId="0" borderId="63" xfId="0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>
      <alignment horizontal="center" vertical="center" wrapText="1"/>
    </xf>
    <xf numFmtId="0" fontId="7" fillId="0" borderId="60" xfId="0" quotePrefix="1" applyFont="1" applyFill="1" applyBorder="1" applyAlignment="1">
      <alignment horizontal="center" vertical="center" wrapText="1"/>
    </xf>
    <xf numFmtId="0" fontId="7" fillId="0" borderId="46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7" fillId="0" borderId="61" xfId="0" applyFont="1" applyFill="1" applyBorder="1" applyAlignment="1" applyProtection="1">
      <alignment horizontal="center" vertical="center" wrapText="1"/>
      <protection locked="0"/>
    </xf>
    <xf numFmtId="0" fontId="46" fillId="0" borderId="61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 locked="0"/>
    </xf>
    <xf numFmtId="0" fontId="46" fillId="0" borderId="59" xfId="0" applyFont="1" applyFill="1" applyBorder="1" applyAlignment="1" applyProtection="1">
      <alignment horizontal="center" vertical="center" wrapText="1"/>
      <protection locked="0"/>
    </xf>
    <xf numFmtId="0" fontId="46" fillId="0" borderId="61" xfId="0" quotePrefix="1" applyFont="1" applyFill="1" applyBorder="1" applyAlignment="1" applyProtection="1">
      <alignment horizontal="center" vertical="center" wrapText="1"/>
      <protection locked="0"/>
    </xf>
    <xf numFmtId="0" fontId="45" fillId="0" borderId="61" xfId="0" applyFont="1" applyFill="1" applyBorder="1" applyAlignment="1" applyProtection="1">
      <alignment horizontal="center" vertical="center" wrapText="1"/>
      <protection locked="0"/>
    </xf>
    <xf numFmtId="0" fontId="46" fillId="0" borderId="122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top" wrapText="1"/>
      <protection locked="0"/>
    </xf>
    <xf numFmtId="0" fontId="34" fillId="2" borderId="0" xfId="0" applyFont="1" applyFill="1" applyBorder="1" applyAlignment="1">
      <alignment horizontal="center" wrapText="1"/>
    </xf>
    <xf numFmtId="0" fontId="34" fillId="2" borderId="28" xfId="0" applyFont="1" applyFill="1" applyBorder="1" applyAlignment="1">
      <alignment horizontal="center" wrapText="1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59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2" fillId="17" borderId="22" xfId="0" applyFont="1" applyFill="1" applyBorder="1" applyAlignment="1">
      <alignment horizontal="left" vertical="top" wrapText="1"/>
    </xf>
    <xf numFmtId="0" fontId="46" fillId="0" borderId="59" xfId="0" quotePrefix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>
      <alignment vertical="center"/>
    </xf>
    <xf numFmtId="0" fontId="7" fillId="17" borderId="59" xfId="0" applyFont="1" applyFill="1" applyBorder="1" applyAlignment="1">
      <alignment horizontal="center" vertical="center" wrapText="1"/>
    </xf>
    <xf numFmtId="0" fontId="7" fillId="17" borderId="124" xfId="0" applyFont="1" applyFill="1" applyBorder="1" applyAlignment="1">
      <alignment horizontal="left" vertical="center" wrapText="1"/>
    </xf>
    <xf numFmtId="0" fontId="7" fillId="17" borderId="60" xfId="0" quotePrefix="1" applyFont="1" applyFill="1" applyBorder="1" applyAlignment="1">
      <alignment horizontal="center" vertical="center"/>
    </xf>
    <xf numFmtId="0" fontId="7" fillId="0" borderId="63" xfId="0" quotePrefix="1" applyFont="1" applyFill="1" applyBorder="1" applyAlignment="1">
      <alignment horizontal="left" vertical="top" wrapText="1"/>
    </xf>
    <xf numFmtId="0" fontId="7" fillId="17" borderId="3" xfId="0" applyFont="1" applyFill="1" applyBorder="1" applyAlignment="1">
      <alignment horizontal="center" vertical="center" wrapText="1"/>
    </xf>
    <xf numFmtId="0" fontId="2" fillId="17" borderId="61" xfId="0" applyFont="1" applyFill="1" applyBorder="1" applyAlignment="1">
      <alignment horizontal="center" vertical="center" wrapText="1"/>
    </xf>
    <xf numFmtId="0" fontId="7" fillId="17" borderId="61" xfId="0" quotePrefix="1" applyFont="1" applyFill="1" applyBorder="1" applyAlignment="1">
      <alignment horizontal="center" vertical="center" wrapText="1"/>
    </xf>
    <xf numFmtId="0" fontId="7" fillId="17" borderId="59" xfId="0" applyFont="1" applyFill="1" applyBorder="1" applyAlignment="1">
      <alignment horizontal="center" vertical="center" wrapText="1"/>
    </xf>
    <xf numFmtId="0" fontId="7" fillId="17" borderId="6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3" xfId="0" quotePrefix="1" applyFont="1" applyFill="1" applyBorder="1" applyAlignment="1">
      <alignment horizontal="center" vertical="center" wrapText="1"/>
    </xf>
    <xf numFmtId="0" fontId="7" fillId="0" borderId="61" xfId="0" quotePrefix="1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7" fillId="10" borderId="92" xfId="0" applyFont="1" applyFill="1" applyBorder="1" applyAlignment="1">
      <alignment horizontal="center" vertical="center" wrapText="1"/>
    </xf>
    <xf numFmtId="0" fontId="7" fillId="10" borderId="103" xfId="0" applyFont="1" applyFill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quotePrefix="1" applyBorder="1"/>
    <xf numFmtId="0" fontId="0" fillId="0" borderId="3" xfId="0" applyBorder="1" applyAlignment="1">
      <alignment wrapText="1"/>
    </xf>
    <xf numFmtId="0" fontId="0" fillId="21" borderId="0" xfId="0" applyFill="1"/>
    <xf numFmtId="0" fontId="7" fillId="21" borderId="33" xfId="0" applyFont="1" applyFill="1" applyBorder="1" applyAlignment="1">
      <alignment horizontal="left" vertical="center" wrapText="1"/>
    </xf>
    <xf numFmtId="0" fontId="7" fillId="21" borderId="32" xfId="0" applyFont="1" applyFill="1" applyBorder="1" applyAlignment="1">
      <alignment horizontal="left" vertical="center" wrapText="1"/>
    </xf>
    <xf numFmtId="0" fontId="5" fillId="21" borderId="35" xfId="0" quotePrefix="1" applyFont="1" applyFill="1" applyBorder="1" applyAlignment="1">
      <alignment horizontal="left" wrapText="1"/>
    </xf>
    <xf numFmtId="0" fontId="7" fillId="21" borderId="40" xfId="0" quotePrefix="1" applyFont="1" applyFill="1" applyBorder="1" applyAlignment="1">
      <alignment horizontal="left" vertical="center" wrapText="1" indent="2"/>
    </xf>
    <xf numFmtId="0" fontId="7" fillId="21" borderId="37" xfId="0" applyFont="1" applyFill="1" applyBorder="1" applyAlignment="1">
      <alignment horizontal="left" vertical="center" wrapText="1" indent="2"/>
    </xf>
    <xf numFmtId="0" fontId="0" fillId="0" borderId="22" xfId="0" applyFill="1" applyBorder="1" applyAlignment="1">
      <alignment horizontal="center" vertical="center" wrapText="1"/>
    </xf>
    <xf numFmtId="0" fontId="7" fillId="21" borderId="0" xfId="0" quotePrefix="1" applyFont="1" applyFill="1" applyBorder="1" applyAlignment="1">
      <alignment horizontal="left" vertical="center" wrapText="1" indent="2"/>
    </xf>
    <xf numFmtId="0" fontId="7" fillId="10" borderId="0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/>
    </xf>
    <xf numFmtId="0" fontId="2" fillId="7" borderId="22" xfId="0" applyFont="1" applyFill="1" applyBorder="1" applyAlignment="1">
      <alignment horizontal="left" wrapText="1"/>
    </xf>
    <xf numFmtId="0" fontId="0" fillId="7" borderId="22" xfId="0" applyFill="1" applyBorder="1" applyAlignment="1">
      <alignment wrapText="1"/>
    </xf>
    <xf numFmtId="0" fontId="0" fillId="7" borderId="47" xfId="0" applyFill="1" applyBorder="1" applyAlignment="1">
      <alignment wrapText="1"/>
    </xf>
    <xf numFmtId="0" fontId="0" fillId="7" borderId="47" xfId="0" applyFill="1" applyBorder="1" applyAlignment="1" applyProtection="1">
      <alignment wrapText="1"/>
      <protection locked="0"/>
    </xf>
    <xf numFmtId="0" fontId="7" fillId="21" borderId="39" xfId="0" applyFont="1" applyFill="1" applyBorder="1" applyAlignment="1">
      <alignment horizontal="left" vertical="center" wrapText="1" indent="2"/>
    </xf>
    <xf numFmtId="0" fontId="7" fillId="10" borderId="30" xfId="0" applyFont="1" applyFill="1" applyBorder="1" applyAlignment="1">
      <alignment horizontal="center" vertical="center" wrapText="1"/>
    </xf>
    <xf numFmtId="0" fontId="7" fillId="21" borderId="39" xfId="0" quotePrefix="1" applyFont="1" applyFill="1" applyBorder="1" applyAlignment="1">
      <alignment horizontal="left" vertical="center" wrapText="1" indent="2"/>
    </xf>
    <xf numFmtId="0" fontId="7" fillId="0" borderId="22" xfId="0" quotePrefix="1" applyFont="1" applyFill="1" applyBorder="1" applyAlignment="1">
      <alignment horizontal="center" vertical="center" wrapText="1"/>
    </xf>
    <xf numFmtId="0" fontId="7" fillId="0" borderId="22" xfId="0" quotePrefix="1" applyFont="1" applyFill="1" applyBorder="1" applyAlignment="1">
      <alignment horizontal="left" vertical="top" wrapText="1"/>
    </xf>
    <xf numFmtId="0" fontId="7" fillId="21" borderId="38" xfId="0" applyFont="1" applyFill="1" applyBorder="1" applyAlignment="1">
      <alignment horizontal="left" vertical="center" wrapText="1" indent="2"/>
    </xf>
    <xf numFmtId="0" fontId="7" fillId="21" borderId="38" xfId="0" quotePrefix="1" applyFont="1" applyFill="1" applyBorder="1" applyAlignment="1">
      <alignment horizontal="left" vertical="center" wrapText="1" indent="2"/>
    </xf>
    <xf numFmtId="0" fontId="7" fillId="17" borderId="0" xfId="0" applyFont="1" applyFill="1" applyBorder="1" applyAlignment="1">
      <alignment horizontal="left" vertical="center" wrapText="1"/>
    </xf>
    <xf numFmtId="0" fontId="7" fillId="21" borderId="72" xfId="0" applyFont="1" applyFill="1" applyBorder="1" applyAlignment="1">
      <alignment horizontal="left" vertical="center" wrapText="1" indent="2"/>
    </xf>
    <xf numFmtId="0" fontId="7" fillId="21" borderId="43" xfId="0" applyFont="1" applyFill="1" applyBorder="1" applyAlignment="1">
      <alignment horizontal="left" vertical="center" wrapText="1" indent="2"/>
    </xf>
    <xf numFmtId="0" fontId="2" fillId="0" borderId="8" xfId="0" applyFont="1" applyBorder="1" applyAlignment="1">
      <alignment horizontal="center" vertical="center" wrapText="1"/>
    </xf>
    <xf numFmtId="0" fontId="7" fillId="16" borderId="59" xfId="0" applyFont="1" applyFill="1" applyBorder="1" applyAlignment="1">
      <alignment horizontal="center" vertical="center" wrapText="1"/>
    </xf>
    <xf numFmtId="0" fontId="7" fillId="21" borderId="38" xfId="0" applyFont="1" applyFill="1" applyBorder="1" applyAlignment="1">
      <alignment horizontal="left" vertical="center" wrapText="1" indent="4"/>
    </xf>
    <xf numFmtId="0" fontId="2" fillId="17" borderId="63" xfId="0" applyFont="1" applyFill="1" applyBorder="1" applyAlignment="1">
      <alignment horizontal="left" vertical="top" wrapText="1"/>
    </xf>
    <xf numFmtId="0" fontId="7" fillId="21" borderId="38" xfId="0" quotePrefix="1" applyFont="1" applyFill="1" applyBorder="1" applyAlignment="1">
      <alignment horizontal="left" vertical="center" wrapText="1" indent="4"/>
    </xf>
    <xf numFmtId="0" fontId="41" fillId="0" borderId="47" xfId="0" applyFont="1" applyFill="1" applyBorder="1" applyAlignment="1" applyProtection="1">
      <alignment vertical="center" wrapText="1"/>
      <protection locked="0"/>
    </xf>
    <xf numFmtId="14" fontId="0" fillId="0" borderId="74" xfId="0" applyNumberFormat="1" applyFill="1" applyBorder="1" applyAlignment="1">
      <alignment horizontal="left"/>
    </xf>
    <xf numFmtId="0" fontId="34" fillId="2" borderId="22" xfId="0" applyFont="1" applyFill="1" applyBorder="1" applyAlignment="1">
      <alignment horizontal="center" wrapText="1"/>
    </xf>
    <xf numFmtId="0" fontId="34" fillId="2" borderId="30" xfId="0" applyFont="1" applyFill="1" applyBorder="1" applyAlignment="1">
      <alignment horizontal="center" wrapText="1"/>
    </xf>
    <xf numFmtId="0" fontId="7" fillId="10" borderId="92" xfId="0" applyFont="1" applyFill="1" applyBorder="1" applyAlignment="1">
      <alignment horizontal="center" vertical="center" wrapText="1"/>
    </xf>
    <xf numFmtId="0" fontId="7" fillId="10" borderId="109" xfId="0" applyFont="1" applyFill="1" applyBorder="1" applyAlignment="1">
      <alignment horizontal="center" vertical="center" wrapText="1"/>
    </xf>
    <xf numFmtId="0" fontId="7" fillId="10" borderId="103" xfId="0" applyFont="1" applyFill="1" applyBorder="1" applyAlignment="1">
      <alignment horizontal="center" vertical="center" wrapText="1"/>
    </xf>
    <xf numFmtId="0" fontId="7" fillId="21" borderId="32" xfId="0" applyFont="1" applyFill="1" applyBorder="1" applyAlignment="1">
      <alignment horizontal="left" vertical="center" wrapText="1" indent="2"/>
    </xf>
    <xf numFmtId="0" fontId="34" fillId="2" borderId="30" xfId="0" applyFont="1" applyFill="1" applyBorder="1" applyAlignment="1">
      <alignment horizontal="center" wrapText="1"/>
    </xf>
    <xf numFmtId="0" fontId="7" fillId="17" borderId="46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>
      <alignment horizontal="center" vertical="center" wrapText="1"/>
    </xf>
    <xf numFmtId="0" fontId="7" fillId="17" borderId="60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>
      <alignment horizontal="center" vertical="center" wrapText="1"/>
    </xf>
    <xf numFmtId="0" fontId="40" fillId="17" borderId="60" xfId="0" applyFont="1" applyFill="1" applyBorder="1" applyAlignment="1" applyProtection="1">
      <alignment vertical="center" wrapText="1"/>
      <protection locked="0"/>
    </xf>
    <xf numFmtId="0" fontId="40" fillId="0" borderId="60" xfId="0" applyFont="1" applyBorder="1" applyAlignment="1" applyProtection="1">
      <alignment vertical="center" wrapText="1"/>
      <protection locked="0"/>
    </xf>
    <xf numFmtId="0" fontId="40" fillId="17" borderId="46" xfId="0" applyFont="1" applyFill="1" applyBorder="1" applyAlignment="1" applyProtection="1">
      <alignment horizontal="center" vertical="center" wrapText="1"/>
      <protection locked="0"/>
    </xf>
    <xf numFmtId="0" fontId="7" fillId="17" borderId="46" xfId="0" applyFont="1" applyFill="1" applyBorder="1" applyAlignment="1" applyProtection="1">
      <alignment vertical="center" wrapText="1"/>
      <protection locked="0"/>
    </xf>
    <xf numFmtId="0" fontId="7" fillId="0" borderId="46" xfId="0" applyFont="1" applyBorder="1" applyAlignment="1" applyProtection="1">
      <alignment vertical="center" wrapText="1"/>
      <protection locked="0"/>
    </xf>
    <xf numFmtId="0" fontId="7" fillId="17" borderId="60" xfId="0" applyFont="1" applyFill="1" applyBorder="1" applyAlignment="1" applyProtection="1">
      <alignment vertical="center" wrapText="1"/>
      <protection locked="0"/>
    </xf>
    <xf numFmtId="0" fontId="7" fillId="0" borderId="60" xfId="0" applyFont="1" applyBorder="1" applyAlignment="1" applyProtection="1">
      <alignment vertical="center" wrapText="1"/>
      <protection locked="0"/>
    </xf>
    <xf numFmtId="0" fontId="7" fillId="0" borderId="60" xfId="0" quotePrefix="1" applyFont="1" applyBorder="1" applyAlignment="1">
      <alignment horizontal="center" vertical="center" wrapText="1"/>
    </xf>
    <xf numFmtId="0" fontId="41" fillId="17" borderId="60" xfId="0" applyFont="1" applyFill="1" applyBorder="1" applyAlignment="1" applyProtection="1">
      <alignment vertical="center" wrapText="1"/>
      <protection locked="0"/>
    </xf>
    <xf numFmtId="0" fontId="41" fillId="0" borderId="60" xfId="0" applyFont="1" applyBorder="1" applyAlignment="1" applyProtection="1">
      <alignment vertical="center" wrapText="1"/>
      <protection locked="0"/>
    </xf>
    <xf numFmtId="0" fontId="0" fillId="17" borderId="60" xfId="0" applyFill="1" applyBorder="1" applyAlignment="1" applyProtection="1">
      <alignment wrapText="1"/>
      <protection locked="0"/>
    </xf>
    <xf numFmtId="0" fontId="0" fillId="17" borderId="59" xfId="0" applyFill="1" applyBorder="1" applyAlignment="1">
      <alignment wrapText="1"/>
    </xf>
    <xf numFmtId="0" fontId="0" fillId="0" borderId="60" xfId="0" applyBorder="1" applyAlignment="1" applyProtection="1">
      <alignment wrapText="1"/>
      <protection locked="0"/>
    </xf>
    <xf numFmtId="0" fontId="0" fillId="0" borderId="59" xfId="0" applyBorder="1" applyAlignment="1">
      <alignment wrapText="1"/>
    </xf>
    <xf numFmtId="0" fontId="7" fillId="0" borderId="59" xfId="0" applyFont="1" applyBorder="1" applyAlignment="1">
      <alignment horizontal="center" vertical="center" wrapText="1"/>
    </xf>
    <xf numFmtId="0" fontId="7" fillId="11" borderId="0" xfId="0" applyFont="1" applyFill="1" applyAlignment="1">
      <alignment vertical="center" wrapText="1"/>
    </xf>
    <xf numFmtId="0" fontId="7" fillId="17" borderId="47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>
      <alignment horizontal="center" vertical="center" wrapText="1"/>
    </xf>
    <xf numFmtId="0" fontId="7" fillId="17" borderId="110" xfId="0" applyFont="1" applyFill="1" applyBorder="1" applyAlignment="1" applyProtection="1">
      <alignment horizontal="center" vertical="center" wrapText="1"/>
      <protection locked="0"/>
    </xf>
    <xf numFmtId="0" fontId="7" fillId="0" borderId="110" xfId="0" applyFont="1" applyBorder="1" applyAlignment="1" applyProtection="1">
      <alignment horizontal="center" vertical="center" wrapText="1"/>
      <protection locked="0"/>
    </xf>
    <xf numFmtId="0" fontId="7" fillId="0" borderId="110" xfId="0" applyFont="1" applyBorder="1" applyAlignment="1">
      <alignment horizontal="center" vertical="center" wrapText="1"/>
    </xf>
    <xf numFmtId="0" fontId="7" fillId="17" borderId="126" xfId="0" applyFont="1" applyFill="1" applyBorder="1" applyAlignment="1">
      <alignment horizontal="center" vertical="center" wrapText="1"/>
    </xf>
    <xf numFmtId="0" fontId="7" fillId="12" borderId="72" xfId="0" applyFont="1" applyFill="1" applyBorder="1" applyAlignment="1">
      <alignment horizontal="left" vertical="center" wrapText="1" indent="2"/>
    </xf>
    <xf numFmtId="0" fontId="7" fillId="12" borderId="72" xfId="0" applyFont="1" applyFill="1" applyBorder="1" applyAlignment="1">
      <alignment vertical="center" wrapText="1"/>
    </xf>
    <xf numFmtId="0" fontId="7" fillId="7" borderId="0" xfId="0" applyFont="1" applyFill="1" applyAlignment="1">
      <alignment vertical="center" wrapText="1"/>
    </xf>
    <xf numFmtId="0" fontId="7" fillId="7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left" vertical="center" wrapText="1" indent="2"/>
    </xf>
    <xf numFmtId="0" fontId="7" fillId="0" borderId="22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 wrapText="1"/>
    </xf>
    <xf numFmtId="0" fontId="7" fillId="10" borderId="0" xfId="0" applyFont="1" applyFill="1" applyAlignment="1">
      <alignment vertical="center" wrapText="1"/>
    </xf>
    <xf numFmtId="0" fontId="0" fillId="17" borderId="64" xfId="0" applyFill="1" applyBorder="1" applyAlignment="1" applyProtection="1">
      <alignment wrapText="1"/>
      <protection locked="0"/>
    </xf>
    <xf numFmtId="0" fontId="0" fillId="17" borderId="63" xfId="0" applyFill="1" applyBorder="1" applyAlignment="1">
      <alignment horizontal="center" vertical="center" wrapText="1"/>
    </xf>
    <xf numFmtId="0" fontId="0" fillId="17" borderId="63" xfId="0" applyFill="1" applyBorder="1" applyAlignment="1">
      <alignment wrapText="1"/>
    </xf>
    <xf numFmtId="0" fontId="0" fillId="0" borderId="64" xfId="0" applyBorder="1" applyAlignment="1" applyProtection="1">
      <alignment wrapText="1"/>
      <protection locked="0"/>
    </xf>
    <xf numFmtId="0" fontId="0" fillId="0" borderId="63" xfId="0" applyBorder="1" applyAlignment="1">
      <alignment horizontal="center" vertical="center" wrapText="1"/>
    </xf>
    <xf numFmtId="0" fontId="39" fillId="17" borderId="60" xfId="0" applyFont="1" applyFill="1" applyBorder="1" applyAlignment="1" applyProtection="1">
      <alignment vertical="center" wrapText="1"/>
      <protection locked="0"/>
    </xf>
    <xf numFmtId="0" fontId="35" fillId="17" borderId="59" xfId="0" applyFont="1" applyFill="1" applyBorder="1" applyAlignment="1">
      <alignment horizontal="center" vertical="center" wrapText="1"/>
    </xf>
    <xf numFmtId="0" fontId="39" fillId="0" borderId="60" xfId="0" applyFont="1" applyBorder="1" applyAlignment="1" applyProtection="1">
      <alignment vertical="center" wrapText="1"/>
      <protection locked="0"/>
    </xf>
    <xf numFmtId="0" fontId="35" fillId="0" borderId="59" xfId="0" applyFont="1" applyBorder="1" applyAlignment="1">
      <alignment horizontal="center" vertical="center" wrapText="1"/>
    </xf>
    <xf numFmtId="0" fontId="0" fillId="17" borderId="47" xfId="0" applyFill="1" applyBorder="1" applyAlignment="1" applyProtection="1">
      <alignment wrapText="1"/>
      <protection locked="0"/>
    </xf>
    <xf numFmtId="0" fontId="0" fillId="17" borderId="22" xfId="0" applyFill="1" applyBorder="1" applyAlignment="1">
      <alignment wrapText="1"/>
    </xf>
    <xf numFmtId="0" fontId="0" fillId="0" borderId="47" xfId="0" applyBorder="1" applyAlignment="1" applyProtection="1">
      <alignment wrapText="1"/>
      <protection locked="0"/>
    </xf>
    <xf numFmtId="0" fontId="0" fillId="0" borderId="22" xfId="0" applyBorder="1" applyAlignment="1">
      <alignment wrapText="1"/>
    </xf>
    <xf numFmtId="0" fontId="0" fillId="17" borderId="62" xfId="0" applyFill="1" applyBorder="1" applyAlignment="1" applyProtection="1">
      <alignment wrapText="1"/>
      <protection locked="0"/>
    </xf>
    <xf numFmtId="0" fontId="0" fillId="17" borderId="61" xfId="0" applyFill="1" applyBorder="1" applyAlignment="1">
      <alignment wrapText="1"/>
    </xf>
    <xf numFmtId="0" fontId="0" fillId="0" borderId="62" xfId="0" applyBorder="1" applyAlignment="1" applyProtection="1">
      <alignment wrapText="1"/>
      <protection locked="0"/>
    </xf>
    <xf numFmtId="0" fontId="0" fillId="0" borderId="61" xfId="0" applyBorder="1" applyAlignment="1">
      <alignment wrapText="1"/>
    </xf>
    <xf numFmtId="0" fontId="0" fillId="17" borderId="61" xfId="0" applyFill="1" applyBorder="1" applyAlignment="1">
      <alignment horizontal="center" vertical="center" wrapText="1"/>
    </xf>
    <xf numFmtId="0" fontId="2" fillId="0" borderId="62" xfId="0" applyFont="1" applyBorder="1" applyAlignment="1" applyProtection="1">
      <alignment wrapText="1"/>
      <protection locked="0"/>
    </xf>
    <xf numFmtId="0" fontId="0" fillId="0" borderId="61" xfId="0" applyBorder="1" applyAlignment="1">
      <alignment horizontal="center" vertical="center" wrapText="1"/>
    </xf>
    <xf numFmtId="0" fontId="7" fillId="10" borderId="0" xfId="0" quotePrefix="1" applyFont="1" applyFill="1" applyAlignment="1">
      <alignment horizontal="left" vertical="center" wrapText="1" indent="2"/>
    </xf>
    <xf numFmtId="0" fontId="43" fillId="17" borderId="60" xfId="0" applyFont="1" applyFill="1" applyBorder="1" applyAlignment="1" applyProtection="1">
      <alignment vertical="center" wrapText="1"/>
      <protection locked="0"/>
    </xf>
    <xf numFmtId="0" fontId="43" fillId="0" borderId="60" xfId="0" applyFont="1" applyBorder="1" applyAlignment="1" applyProtection="1">
      <alignment vertical="center" wrapText="1"/>
      <protection locked="0"/>
    </xf>
    <xf numFmtId="0" fontId="0" fillId="17" borderId="121" xfId="0" applyFill="1" applyBorder="1" applyAlignment="1" applyProtection="1">
      <alignment wrapText="1"/>
      <protection locked="0"/>
    </xf>
    <xf numFmtId="0" fontId="0" fillId="17" borderId="122" xfId="0" applyFill="1" applyBorder="1" applyAlignment="1">
      <alignment horizontal="center" vertical="center" wrapText="1"/>
    </xf>
    <xf numFmtId="0" fontId="0" fillId="0" borderId="121" xfId="0" applyBorder="1" applyAlignment="1" applyProtection="1">
      <alignment wrapText="1"/>
      <protection locked="0"/>
    </xf>
    <xf numFmtId="0" fontId="0" fillId="0" borderId="122" xfId="0" applyBorder="1" applyAlignment="1">
      <alignment horizontal="center" vertical="center" wrapText="1"/>
    </xf>
    <xf numFmtId="0" fontId="47" fillId="0" borderId="3" xfId="0" applyFont="1" applyBorder="1" applyAlignment="1" applyProtection="1">
      <alignment vertical="center" wrapText="1"/>
      <protection locked="0"/>
    </xf>
    <xf numFmtId="0" fontId="0" fillId="17" borderId="127" xfId="0" applyFill="1" applyBorder="1" applyAlignment="1">
      <alignment wrapText="1"/>
    </xf>
    <xf numFmtId="0" fontId="43" fillId="17" borderId="121" xfId="0" applyFont="1" applyFill="1" applyBorder="1" applyAlignment="1" applyProtection="1">
      <alignment vertical="center" wrapText="1"/>
      <protection locked="0"/>
    </xf>
    <xf numFmtId="0" fontId="7" fillId="0" borderId="121" xfId="0" applyFont="1" applyBorder="1" applyAlignment="1" applyProtection="1">
      <alignment vertical="center" wrapText="1"/>
      <protection locked="0"/>
    </xf>
    <xf numFmtId="0" fontId="7" fillId="0" borderId="122" xfId="0" applyFont="1" applyBorder="1" applyAlignment="1">
      <alignment horizontal="center" vertical="center" wrapText="1"/>
    </xf>
    <xf numFmtId="0" fontId="39" fillId="17" borderId="60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vertical="center" wrapText="1"/>
      <protection locked="0"/>
    </xf>
    <xf numFmtId="0" fontId="39" fillId="0" borderId="60" xfId="0" applyFont="1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vertical="center" wrapText="1"/>
      <protection locked="0"/>
    </xf>
    <xf numFmtId="0" fontId="7" fillId="0" borderId="59" xfId="0" quotePrefix="1" applyFont="1" applyBorder="1" applyAlignment="1">
      <alignment horizontal="center" vertical="center" wrapText="1"/>
    </xf>
    <xf numFmtId="0" fontId="40" fillId="0" borderId="60" xfId="0" quotePrefix="1" applyFont="1" applyBorder="1" applyAlignment="1" applyProtection="1">
      <alignment vertical="center" wrapText="1"/>
      <protection locked="0"/>
    </xf>
    <xf numFmtId="0" fontId="5" fillId="9" borderId="104" xfId="0" applyFont="1" applyFill="1" applyBorder="1"/>
    <xf numFmtId="0" fontId="5" fillId="9" borderId="35" xfId="0" applyFont="1" applyFill="1" applyBorder="1"/>
    <xf numFmtId="0" fontId="7" fillId="5" borderId="0" xfId="0" applyFont="1" applyFill="1" applyAlignment="1">
      <alignment horizontal="center" vertical="center" wrapText="1"/>
    </xf>
    <xf numFmtId="0" fontId="0" fillId="17" borderId="62" xfId="0" applyFill="1" applyBorder="1" applyAlignment="1" applyProtection="1">
      <alignment horizontal="left" vertical="center" wrapText="1"/>
      <protection locked="0"/>
    </xf>
    <xf numFmtId="0" fontId="2" fillId="17" borderId="62" xfId="0" applyFont="1" applyFill="1" applyBorder="1" applyAlignment="1" applyProtection="1">
      <alignment vertical="center" wrapText="1"/>
      <protection locked="0"/>
    </xf>
    <xf numFmtId="0" fontId="0" fillId="0" borderId="61" xfId="0" quotePrefix="1" applyBorder="1" applyAlignment="1">
      <alignment wrapText="1"/>
    </xf>
    <xf numFmtId="0" fontId="5" fillId="9" borderId="34" xfId="0" applyFont="1" applyFill="1" applyBorder="1"/>
    <xf numFmtId="0" fontId="7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left" vertical="center" wrapText="1"/>
    </xf>
    <xf numFmtId="0" fontId="0" fillId="17" borderId="62" xfId="0" applyFill="1" applyBorder="1" applyAlignment="1" applyProtection="1">
      <alignment vertical="center" wrapText="1"/>
      <protection locked="0"/>
    </xf>
    <xf numFmtId="0" fontId="0" fillId="16" borderId="47" xfId="0" applyFill="1" applyBorder="1"/>
    <xf numFmtId="0" fontId="5" fillId="5" borderId="0" xfId="0" applyFont="1" applyFill="1"/>
    <xf numFmtId="0" fontId="0" fillId="0" borderId="63" xfId="0" applyBorder="1" applyAlignment="1">
      <alignment wrapText="1"/>
    </xf>
    <xf numFmtId="0" fontId="5" fillId="8" borderId="33" xfId="0" applyFont="1" applyFill="1" applyBorder="1"/>
    <xf numFmtId="0" fontId="5" fillId="8" borderId="32" xfId="0" applyFont="1" applyFill="1" applyBorder="1"/>
    <xf numFmtId="0" fontId="5" fillId="8" borderId="31" xfId="0" applyFont="1" applyFill="1" applyBorder="1"/>
    <xf numFmtId="0" fontId="0" fillId="6" borderId="47" xfId="0" applyFill="1" applyBorder="1" applyProtection="1">
      <protection locked="0"/>
    </xf>
    <xf numFmtId="0" fontId="0" fillId="6" borderId="47" xfId="0" applyFill="1" applyBorder="1"/>
    <xf numFmtId="0" fontId="0" fillId="16" borderId="45" xfId="0" applyFill="1" applyBorder="1"/>
    <xf numFmtId="0" fontId="5" fillId="6" borderId="45" xfId="0" applyFont="1" applyFill="1" applyBorder="1"/>
    <xf numFmtId="0" fontId="5" fillId="6" borderId="21" xfId="0" applyFont="1" applyFill="1" applyBorder="1"/>
    <xf numFmtId="0" fontId="6" fillId="16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4" fillId="2" borderId="0" xfId="0" applyFont="1" applyFill="1" applyAlignment="1">
      <alignment horizontal="center" wrapText="1"/>
    </xf>
    <xf numFmtId="0" fontId="7" fillId="21" borderId="32" xfId="0" quotePrefix="1" applyFont="1" applyFill="1" applyBorder="1" applyAlignment="1">
      <alignment horizontal="left" vertical="center" wrapText="1" indent="2"/>
    </xf>
    <xf numFmtId="0" fontId="2" fillId="0" borderId="22" xfId="0" applyFont="1" applyFill="1" applyBorder="1" applyAlignment="1">
      <alignment wrapText="1"/>
    </xf>
    <xf numFmtId="0" fontId="29" fillId="3" borderId="20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17" fillId="4" borderId="75" xfId="0" applyFont="1" applyFill="1" applyBorder="1" applyAlignment="1">
      <alignment horizontal="left" vertical="center"/>
    </xf>
    <xf numFmtId="0" fontId="17" fillId="4" borderId="76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0" fontId="17" fillId="4" borderId="74" xfId="0" applyFont="1" applyFill="1" applyBorder="1" applyAlignment="1">
      <alignment horizontal="left" vertical="center"/>
    </xf>
    <xf numFmtId="0" fontId="32" fillId="4" borderId="25" xfId="0" applyFont="1" applyFill="1" applyBorder="1" applyAlignment="1">
      <alignment vertical="center"/>
    </xf>
    <xf numFmtId="0" fontId="32" fillId="4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32" fillId="4" borderId="22" xfId="0" applyFont="1" applyFill="1" applyBorder="1" applyAlignment="1">
      <alignment vertical="center"/>
    </xf>
    <xf numFmtId="0" fontId="17" fillId="4" borderId="25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/>
    </xf>
    <xf numFmtId="0" fontId="17" fillId="4" borderId="24" xfId="0" applyFont="1" applyFill="1" applyBorder="1" applyAlignment="1">
      <alignment horizontal="left" vertical="center"/>
    </xf>
    <xf numFmtId="0" fontId="32" fillId="4" borderId="25" xfId="0" applyFont="1" applyFill="1" applyBorder="1" applyAlignment="1">
      <alignment horizontal="left" vertical="center"/>
    </xf>
    <xf numFmtId="0" fontId="32" fillId="4" borderId="22" xfId="0" applyFont="1" applyFill="1" applyBorder="1" applyAlignment="1">
      <alignment horizontal="left" vertical="center"/>
    </xf>
    <xf numFmtId="0" fontId="32" fillId="4" borderId="24" xfId="0" applyFont="1" applyFill="1" applyBorder="1" applyAlignment="1">
      <alignment horizontal="left" vertical="center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47" fillId="0" borderId="116" xfId="0" applyFont="1" applyBorder="1" applyAlignment="1" applyProtection="1">
      <alignment horizontal="center" vertical="center" wrapText="1"/>
      <protection locked="0"/>
    </xf>
    <xf numFmtId="0" fontId="30" fillId="16" borderId="20" xfId="0" applyFont="1" applyFill="1" applyBorder="1" applyAlignment="1">
      <alignment horizontal="center" vertical="center" textRotation="90" wrapText="1"/>
    </xf>
    <xf numFmtId="0" fontId="30" fillId="16" borderId="22" xfId="0" applyFont="1" applyFill="1" applyBorder="1" applyAlignment="1">
      <alignment horizontal="center" vertical="center" textRotation="90" wrapText="1"/>
    </xf>
    <xf numFmtId="0" fontId="30" fillId="16" borderId="27" xfId="0" applyFont="1" applyFill="1" applyBorder="1" applyAlignment="1">
      <alignment horizontal="center" vertical="center" textRotation="90" wrapText="1"/>
    </xf>
    <xf numFmtId="0" fontId="7" fillId="19" borderId="21" xfId="0" applyFont="1" applyFill="1" applyBorder="1" applyAlignment="1">
      <alignment horizontal="center" vertical="center" wrapText="1"/>
    </xf>
    <xf numFmtId="0" fontId="7" fillId="19" borderId="0" xfId="0" applyFont="1" applyFill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20" borderId="58" xfId="0" applyFont="1" applyFill="1" applyBorder="1" applyAlignment="1">
      <alignment horizontal="center" vertical="center" wrapText="1"/>
    </xf>
    <xf numFmtId="0" fontId="7" fillId="20" borderId="69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36" fillId="16" borderId="20" xfId="0" applyFont="1" applyFill="1" applyBorder="1" applyAlignment="1">
      <alignment horizontal="center" vertical="center" textRotation="90" wrapText="1"/>
    </xf>
    <xf numFmtId="0" fontId="36" fillId="16" borderId="22" xfId="0" applyFont="1" applyFill="1" applyBorder="1" applyAlignment="1">
      <alignment horizontal="center" vertical="center" textRotation="90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vertical="center" wrapText="1"/>
    </xf>
    <xf numFmtId="0" fontId="7" fillId="12" borderId="100" xfId="0" applyFont="1" applyFill="1" applyBorder="1" applyAlignment="1">
      <alignment horizontal="center" vertical="center" wrapText="1"/>
    </xf>
    <xf numFmtId="0" fontId="7" fillId="12" borderId="102" xfId="0" applyFont="1" applyFill="1" applyBorder="1" applyAlignment="1">
      <alignment horizontal="center" vertical="center" wrapText="1"/>
    </xf>
    <xf numFmtId="0" fontId="7" fillId="12" borderId="107" xfId="0" applyFont="1" applyFill="1" applyBorder="1" applyAlignment="1">
      <alignment horizontal="center" vertical="center" wrapText="1"/>
    </xf>
    <xf numFmtId="0" fontId="7" fillId="12" borderId="108" xfId="0" applyFont="1" applyFill="1" applyBorder="1" applyAlignment="1">
      <alignment horizontal="center" vertical="center" wrapText="1"/>
    </xf>
    <xf numFmtId="0" fontId="36" fillId="16" borderId="27" xfId="0" applyFont="1" applyFill="1" applyBorder="1" applyAlignment="1">
      <alignment horizontal="center" vertical="center" textRotation="90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0" xfId="0" applyFont="1" applyFill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4" borderId="58" xfId="0" applyFont="1" applyFill="1" applyBorder="1" applyAlignment="1">
      <alignment horizontal="center" vertical="center" wrapText="1"/>
    </xf>
    <xf numFmtId="0" fontId="7" fillId="14" borderId="69" xfId="0" applyFont="1" applyFill="1" applyBorder="1" applyAlignment="1">
      <alignment horizontal="center" vertical="center" wrapText="1"/>
    </xf>
    <xf numFmtId="0" fontId="37" fillId="15" borderId="20" xfId="0" applyFont="1" applyFill="1" applyBorder="1" applyAlignment="1">
      <alignment horizontal="center" vertical="center" textRotation="90" wrapText="1"/>
    </xf>
    <xf numFmtId="0" fontId="37" fillId="15" borderId="22" xfId="0" applyFont="1" applyFill="1" applyBorder="1" applyAlignment="1">
      <alignment horizontal="center" vertical="center" textRotation="90" wrapText="1"/>
    </xf>
    <xf numFmtId="0" fontId="37" fillId="15" borderId="27" xfId="0" applyFont="1" applyFill="1" applyBorder="1" applyAlignment="1">
      <alignment horizontal="center" vertical="center" textRotation="90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10" borderId="92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2" borderId="101" xfId="0" applyFont="1" applyFill="1" applyBorder="1" applyAlignment="1">
      <alignment horizontal="center" vertical="center" wrapText="1"/>
    </xf>
    <xf numFmtId="0" fontId="7" fillId="12" borderId="106" xfId="0" applyFont="1" applyFill="1" applyBorder="1" applyAlignment="1">
      <alignment horizontal="center" vertical="center" wrapText="1"/>
    </xf>
    <xf numFmtId="0" fontId="36" fillId="15" borderId="20" xfId="0" applyFont="1" applyFill="1" applyBorder="1" applyAlignment="1">
      <alignment horizontal="center" vertical="center" textRotation="90" wrapText="1"/>
    </xf>
    <xf numFmtId="0" fontId="36" fillId="15" borderId="22" xfId="0" applyFont="1" applyFill="1" applyBorder="1" applyAlignment="1">
      <alignment horizontal="center" vertical="center" textRotation="90" wrapText="1"/>
    </xf>
    <xf numFmtId="0" fontId="36" fillId="15" borderId="27" xfId="0" applyFont="1" applyFill="1" applyBorder="1" applyAlignment="1">
      <alignment horizontal="center" vertical="center" textRotation="90" wrapText="1"/>
    </xf>
    <xf numFmtId="0" fontId="7" fillId="10" borderId="109" xfId="0" applyFont="1" applyFill="1" applyBorder="1" applyAlignment="1">
      <alignment horizontal="center" vertical="center" wrapText="1"/>
    </xf>
    <xf numFmtId="0" fontId="7" fillId="10" borderId="10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44" xfId="0" applyFont="1" applyFill="1" applyBorder="1" applyAlignment="1">
      <alignment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8" borderId="88" xfId="0" applyFont="1" applyFill="1" applyBorder="1" applyAlignment="1">
      <alignment horizontal="center" vertical="center" wrapText="1"/>
    </xf>
    <xf numFmtId="0" fontId="7" fillId="8" borderId="89" xfId="0" applyFont="1" applyFill="1" applyBorder="1" applyAlignment="1">
      <alignment horizontal="center" vertical="center" wrapText="1"/>
    </xf>
    <xf numFmtId="0" fontId="7" fillId="8" borderId="9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9" borderId="9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4" fillId="2" borderId="22" xfId="0" applyFont="1" applyFill="1" applyBorder="1" applyAlignment="1">
      <alignment horizontal="center" wrapText="1"/>
    </xf>
    <xf numFmtId="0" fontId="34" fillId="2" borderId="0" xfId="0" applyFont="1" applyFill="1" applyAlignment="1">
      <alignment horizontal="center" wrapText="1"/>
    </xf>
    <xf numFmtId="0" fontId="34" fillId="2" borderId="30" xfId="0" applyFont="1" applyFill="1" applyBorder="1" applyAlignment="1">
      <alignment horizontal="center" wrapText="1"/>
    </xf>
    <xf numFmtId="0" fontId="34" fillId="2" borderId="27" xfId="0" applyFont="1" applyFill="1" applyBorder="1" applyAlignment="1">
      <alignment horizontal="center" wrapText="1"/>
    </xf>
    <xf numFmtId="0" fontId="34" fillId="2" borderId="28" xfId="0" applyFont="1" applyFill="1" applyBorder="1" applyAlignment="1">
      <alignment horizontal="center" wrapText="1"/>
    </xf>
    <xf numFmtId="0" fontId="34" fillId="2" borderId="44" xfId="0" applyFont="1" applyFill="1" applyBorder="1" applyAlignment="1">
      <alignment horizont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47" fillId="0" borderId="23" xfId="0" applyFont="1" applyFill="1" applyBorder="1" applyAlignment="1" applyProtection="1">
      <alignment horizontal="center" vertical="center" wrapText="1"/>
      <protection locked="0"/>
    </xf>
    <xf numFmtId="0" fontId="47" fillId="0" borderId="116" xfId="0" applyFont="1" applyFill="1" applyBorder="1" applyAlignment="1" applyProtection="1">
      <alignment horizontal="center" vertical="center" wrapText="1"/>
      <protection locked="0"/>
    </xf>
    <xf numFmtId="0" fontId="7" fillId="19" borderId="0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1" fillId="0" borderId="1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8" fillId="2" borderId="0" xfId="0" quotePrefix="1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 wrapText="1"/>
    </xf>
    <xf numFmtId="0" fontId="12" fillId="2" borderId="0" xfId="0" quotePrefix="1" applyFont="1" applyFill="1" applyAlignment="1">
      <alignment horizontal="left" vertical="center" wrapText="1"/>
    </xf>
    <xf numFmtId="0" fontId="8" fillId="2" borderId="0" xfId="0" quotePrefix="1" applyFont="1" applyFill="1" applyAlignment="1">
      <alignment horizontal="right"/>
    </xf>
    <xf numFmtId="0" fontId="23" fillId="2" borderId="0" xfId="0" applyFont="1" applyFill="1" applyAlignment="1">
      <alignment horizontal="left" vertical="top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4" borderId="77" xfId="0" applyFont="1" applyFill="1" applyBorder="1" applyAlignment="1">
      <alignment vertical="center"/>
    </xf>
    <xf numFmtId="0" fontId="17" fillId="4" borderId="78" xfId="0" applyFont="1" applyFill="1" applyBorder="1" applyAlignment="1">
      <alignment vertical="center"/>
    </xf>
    <xf numFmtId="0" fontId="5" fillId="2" borderId="0" xfId="0" applyFont="1" applyFill="1"/>
  </cellXfs>
  <cellStyles count="2">
    <cellStyle name="Normal" xfId="0" builtinId="0"/>
    <cellStyle name="Normal 2" xfId="1" xr:uid="{00000000-0005-0000-0000-000001000000}"/>
  </cellStyles>
  <dxfs count="132"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1EE32"/>
        </patternFill>
      </fill>
    </dxf>
    <dxf>
      <fill>
        <patternFill>
          <bgColor rgb="FFEE1712"/>
        </patternFill>
      </fill>
    </dxf>
  </dxfs>
  <tableStyles count="0" defaultTableStyle="TableStyleMedium2" defaultPivotStyle="PivotStyleLight16"/>
  <colors>
    <mruColors>
      <color rgb="FFFEF9F4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C1EE3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FC-4D4A-ACAA-8A07943C2141}"/>
              </c:ext>
            </c:extLst>
          </c:dPt>
          <c:dPt>
            <c:idx val="1"/>
            <c:bubble3D val="0"/>
            <c:spPr>
              <a:solidFill>
                <a:srgbClr val="EE171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FC-4D4A-ACAA-8A07943C2141}"/>
              </c:ext>
            </c:extLst>
          </c:dPt>
          <c:dPt>
            <c:idx val="2"/>
            <c:bubble3D val="0"/>
            <c:spPr>
              <a:solidFill>
                <a:srgbClr val="FFFF6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FC-4D4A-ACAA-8A07943C2141}"/>
              </c:ext>
            </c:extLst>
          </c:dPt>
          <c:dPt>
            <c:idx val="3"/>
            <c:bubble3D val="0"/>
            <c:spPr>
              <a:solidFill>
                <a:srgbClr val="E4F8A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FC-4D4A-ACAA-8A07943C2141}"/>
              </c:ext>
            </c:extLst>
          </c:dPt>
          <c:dPt>
            <c:idx val="4"/>
            <c:bubble3D val="0"/>
            <c:spPr>
              <a:solidFill>
                <a:srgbClr val="F6898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FFC-4D4A-ACAA-8A07943C2141}"/>
              </c:ext>
            </c:extLst>
          </c:dPt>
          <c:dPt>
            <c:idx val="5"/>
            <c:bubble3D val="0"/>
            <c:spPr>
              <a:solidFill>
                <a:srgbClr val="FFFFB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FFC-4D4A-ACAA-8A07943C2141}"/>
              </c:ext>
            </c:extLst>
          </c:dPt>
          <c:cat>
            <c:strRef>
              <c:f>'Verif Checklist PCR ed3'!$F$6:$F$8</c:f>
              <c:strCache>
                <c:ptCount val="3"/>
                <c:pt idx="0">
                  <c:v>Conform</c:v>
                </c:pt>
                <c:pt idx="1">
                  <c:v>Non Conform</c:v>
                </c:pt>
                <c:pt idx="2">
                  <c:v>Additional information needed</c:v>
                </c:pt>
              </c:strCache>
            </c:strRef>
          </c:cat>
          <c:val>
            <c:numRef>
              <c:f>'Verif Checklist PCR ed3'!$G$6:$G$8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FC-4D4A-ACAA-8A07943C2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172039848268894"/>
          <c:y val="0.12866308251583594"/>
          <c:w val="0.41122592751797965"/>
          <c:h val="0.842984134339901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C1EE3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D-4F3C-8AAB-CD76ECE1C704}"/>
              </c:ext>
            </c:extLst>
          </c:dPt>
          <c:dPt>
            <c:idx val="1"/>
            <c:bubble3D val="0"/>
            <c:spPr>
              <a:solidFill>
                <a:srgbClr val="EE171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D-4F3C-8AAB-CD76ECE1C704}"/>
              </c:ext>
            </c:extLst>
          </c:dPt>
          <c:dPt>
            <c:idx val="2"/>
            <c:bubble3D val="0"/>
            <c:spPr>
              <a:solidFill>
                <a:srgbClr val="FFFF6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B5D-4F3C-8AAB-CD76ECE1C704}"/>
              </c:ext>
            </c:extLst>
          </c:dPt>
          <c:dPt>
            <c:idx val="3"/>
            <c:bubble3D val="0"/>
            <c:spPr>
              <a:solidFill>
                <a:srgbClr val="E4F8A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B5D-4F3C-8AAB-CD76ECE1C704}"/>
              </c:ext>
            </c:extLst>
          </c:dPt>
          <c:dPt>
            <c:idx val="4"/>
            <c:bubble3D val="0"/>
            <c:spPr>
              <a:solidFill>
                <a:srgbClr val="F6898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B5D-4F3C-8AAB-CD76ECE1C704}"/>
              </c:ext>
            </c:extLst>
          </c:dPt>
          <c:dPt>
            <c:idx val="5"/>
            <c:bubble3D val="0"/>
            <c:spPr>
              <a:solidFill>
                <a:srgbClr val="FFFFB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B5D-4F3C-8AAB-CD76ECE1C704}"/>
              </c:ext>
            </c:extLst>
          </c:dPt>
          <c:cat>
            <c:strRef>
              <c:f>'Verif Checklist PCR ed4'!$F$6:$F$8</c:f>
              <c:strCache>
                <c:ptCount val="3"/>
                <c:pt idx="0">
                  <c:v>Conform</c:v>
                </c:pt>
                <c:pt idx="1">
                  <c:v>Non Conform</c:v>
                </c:pt>
                <c:pt idx="2">
                  <c:v>Additional information needed</c:v>
                </c:pt>
              </c:strCache>
            </c:strRef>
          </c:cat>
          <c:val>
            <c:numRef>
              <c:f>'Verif Checklist PCR ed4'!$G$6:$G$8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5D-4F3C-8AAB-CD76ECE1C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172039848268894"/>
          <c:y val="0.12866308251583594"/>
          <c:w val="0.41122592751797965"/>
          <c:h val="0.842984134339901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C1EE3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EC-43A3-8F68-2492417C7F46}"/>
              </c:ext>
            </c:extLst>
          </c:dPt>
          <c:dPt>
            <c:idx val="1"/>
            <c:bubble3D val="0"/>
            <c:spPr>
              <a:solidFill>
                <a:srgbClr val="EE171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EC-43A3-8F68-2492417C7F46}"/>
              </c:ext>
            </c:extLst>
          </c:dPt>
          <c:dPt>
            <c:idx val="2"/>
            <c:bubble3D val="0"/>
            <c:spPr>
              <a:solidFill>
                <a:srgbClr val="FFFF6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7EC-43A3-8F68-2492417C7F46}"/>
              </c:ext>
            </c:extLst>
          </c:dPt>
          <c:dPt>
            <c:idx val="3"/>
            <c:bubble3D val="0"/>
            <c:spPr>
              <a:solidFill>
                <a:srgbClr val="E4F8A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7EC-43A3-8F68-2492417C7F46}"/>
              </c:ext>
            </c:extLst>
          </c:dPt>
          <c:dPt>
            <c:idx val="4"/>
            <c:bubble3D val="0"/>
            <c:spPr>
              <a:solidFill>
                <a:srgbClr val="F6898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7EC-43A3-8F68-2492417C7F46}"/>
              </c:ext>
            </c:extLst>
          </c:dPt>
          <c:dPt>
            <c:idx val="5"/>
            <c:bubble3D val="0"/>
            <c:spPr>
              <a:solidFill>
                <a:srgbClr val="FFFFB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7EC-43A3-8F68-2492417C7F46}"/>
              </c:ext>
            </c:extLst>
          </c:dPt>
          <c:cat>
            <c:strRef>
              <c:f>'Verif Checklist PCR ed4'!$N$6:$N$8</c:f>
              <c:strCache>
                <c:ptCount val="3"/>
                <c:pt idx="0">
                  <c:v>Conform</c:v>
                </c:pt>
                <c:pt idx="1">
                  <c:v>Non Conform</c:v>
                </c:pt>
                <c:pt idx="2">
                  <c:v>Additional information needed</c:v>
                </c:pt>
              </c:strCache>
            </c:strRef>
          </c:cat>
          <c:val>
            <c:numRef>
              <c:f>'Verif Checklist PCR ed4'!$O$6:$O$8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EC-43A3-8F68-2492417C7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172039848268894"/>
          <c:y val="0.12866308251583594"/>
          <c:w val="0.41122592751797965"/>
          <c:h val="0.842984134339901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100853</xdr:colOff>
      <xdr:row>4</xdr:row>
      <xdr:rowOff>56030</xdr:rowOff>
    </xdr:from>
    <xdr:to>
      <xdr:col>10</xdr:col>
      <xdr:colOff>3285117</xdr:colOff>
      <xdr:row>7</xdr:row>
      <xdr:rowOff>618227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33618</xdr:colOff>
      <xdr:row>4</xdr:row>
      <xdr:rowOff>56030</xdr:rowOff>
    </xdr:from>
    <xdr:to>
      <xdr:col>10</xdr:col>
      <xdr:colOff>3048000</xdr:colOff>
      <xdr:row>7</xdr:row>
      <xdr:rowOff>616322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391885</xdr:colOff>
      <xdr:row>4</xdr:row>
      <xdr:rowOff>87085</xdr:rowOff>
    </xdr:from>
    <xdr:to>
      <xdr:col>15</xdr:col>
      <xdr:colOff>4788753</xdr:colOff>
      <xdr:row>7</xdr:row>
      <xdr:rowOff>647377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252704</xdr:colOff>
      <xdr:row>5</xdr:row>
      <xdr:rowOff>104775</xdr:rowOff>
    </xdr:to>
    <xdr:pic>
      <xdr:nvPicPr>
        <xdr:cNvPr id="2" name="Picture 16" descr="logoPEP_color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348079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0</xdr:row>
          <xdr:rowOff>171450</xdr:rowOff>
        </xdr:from>
        <xdr:to>
          <xdr:col>11</xdr:col>
          <xdr:colOff>514350</xdr:colOff>
          <xdr:row>4</xdr:row>
          <xdr:rowOff>114300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PDF Export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252704</xdr:colOff>
      <xdr:row>5</xdr:row>
      <xdr:rowOff>104775</xdr:rowOff>
    </xdr:to>
    <xdr:pic>
      <xdr:nvPicPr>
        <xdr:cNvPr id="2" name="Picture 16" descr="logoPEP_color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348079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0</xdr:row>
          <xdr:rowOff>171450</xdr:rowOff>
        </xdr:from>
        <xdr:to>
          <xdr:col>11</xdr:col>
          <xdr:colOff>514350</xdr:colOff>
          <xdr:row>4</xdr:row>
          <xdr:rowOff>114300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PDF Export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1314450</xdr:colOff>
      <xdr:row>5</xdr:row>
      <xdr:rowOff>104775</xdr:rowOff>
    </xdr:to>
    <xdr:pic>
      <xdr:nvPicPr>
        <xdr:cNvPr id="2064" name="Picture 16" descr="logoPEP_color">
          <a:extLst>
            <a:ext uri="{FF2B5EF4-FFF2-40B4-BE49-F238E27FC236}">
              <a16:creationId xmlns:a16="http://schemas.microsoft.com/office/drawing/2014/main" id="{00000000-0008-0000-06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6287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285750</xdr:colOff>
          <xdr:row>1</xdr:row>
          <xdr:rowOff>66675</xdr:rowOff>
        </xdr:from>
        <xdr:to>
          <xdr:col>11</xdr:col>
          <xdr:colOff>590550</xdr:colOff>
          <xdr:row>5</xdr:row>
          <xdr:rowOff>19050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6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PDF Export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1314450</xdr:colOff>
      <xdr:row>5</xdr:row>
      <xdr:rowOff>104775</xdr:rowOff>
    </xdr:to>
    <xdr:pic>
      <xdr:nvPicPr>
        <xdr:cNvPr id="2" name="Picture 16" descr="logoPEP_color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6097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0</xdr:row>
          <xdr:rowOff>180975</xdr:rowOff>
        </xdr:from>
        <xdr:to>
          <xdr:col>12</xdr:col>
          <xdr:colOff>552450</xdr:colOff>
          <xdr:row>4</xdr:row>
          <xdr:rowOff>133350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PDF Export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wncloud\BUB\Projets\Ecoplus_2020_V&#233;rif%20PEP%20PAC%20LG\03%20Verif%20PAC%20Dec%202021\2.%20Deuxieme%20docs\Verification%20report%20LLGE-00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ILIS~1\AppData\Local\Temp\PEP-RE0001-ed3-EN-2016_03_29-Verification_report%20-%20All%20in%20one-V2019032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ILIS~1\AppData\Local\Temp\PEP-RE0001-ed3-EN-2016_03_29-Verification_report%20-%20All%20in%20one-V2019032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Conformity declaration EN"/>
      <sheetName val="Verif Report EN"/>
      <sheetName val="Verif Report FR"/>
      <sheetName val="Listes"/>
      <sheetName val="Table EN"/>
      <sheetName val="Table FR"/>
    </sheetNames>
    <sheetDataSet>
      <sheetData sheetId="0">
        <row r="6">
          <cell r="F6" t="str">
            <v>LLGE-00001-V1.01-FR</v>
          </cell>
        </row>
        <row r="29">
          <cell r="F29" t="str">
            <v>Non Favourable opinion</v>
          </cell>
        </row>
      </sheetData>
      <sheetData sheetId="1" refreshError="1"/>
      <sheetData sheetId="2" refreshError="1"/>
      <sheetData sheetId="3" refreshError="1"/>
      <sheetData sheetId="4">
        <row r="3">
          <cell r="B3" t="str">
            <v>yes</v>
          </cell>
        </row>
        <row r="4">
          <cell r="B4" t="str">
            <v>no</v>
          </cell>
        </row>
        <row r="27">
          <cell r="B27" t="str">
            <v>PSR0001 - Wires, cables and accessories</v>
          </cell>
        </row>
        <row r="28">
          <cell r="B28" t="str">
            <v>PSR0002 - Direct,visible ,fixed electric heating appliances</v>
          </cell>
        </row>
        <row r="29">
          <cell r="B29" t="str">
            <v>PSR0003 - Cable management </v>
          </cell>
        </row>
        <row r="30">
          <cell r="B30" t="str">
            <v>PSR0004 - Individual and standalone domestic storage water heater</v>
          </cell>
        </row>
        <row r="31">
          <cell r="B31" t="str">
            <v>PSR0005 - Electrical switchgear and controlgear solutions</v>
          </cell>
        </row>
        <row r="32">
          <cell r="B32" t="str">
            <v>PSR0006 - Drives for blinds and closures installed in buildings</v>
          </cell>
        </row>
        <row r="33">
          <cell r="B33" t="str">
            <v>PSR0007 - Self-contained emergency electrical equipment</v>
          </cell>
        </row>
        <row r="34">
          <cell r="B34" t="str">
            <v>PSR0008 - Ventilation Air Treatment Filtration and Mechanical Smoke Exhaust Equipment</v>
          </cell>
        </row>
        <row r="35">
          <cell r="B35" t="str">
            <v>PSR0009 - Comfort Terminal Units</v>
          </cell>
        </row>
        <row r="36">
          <cell r="B36" t="str">
            <v>PSR0010 - Uninterruptible power supply (UPS)</v>
          </cell>
        </row>
        <row r="37">
          <cell r="B37" t="str">
            <v>PSR0011 - Hot water radiators or towel radiators</v>
          </cell>
        </row>
        <row r="38">
          <cell r="B38" t="str">
            <v>PSR0012 - Gas, fuel oil, or biomass boilers</v>
          </cell>
        </row>
        <row r="39">
          <cell r="B39" t="str">
            <v>PSR0013 - Thermodynamic generators with electric compression for heating and/or cooling of premises and/or the production of domestic hot water</v>
          </cell>
        </row>
        <row r="40">
          <cell r="B40" t="str">
            <v>PSR0014 - Luminaires</v>
          </cell>
        </row>
        <row r="41">
          <cell r="B41" t="str">
            <v>Pas de PSR Disponible</v>
          </cell>
        </row>
        <row r="42">
          <cell r="B42" t="str">
            <v>PSR0015 - Wood heating system appliance for individual dwellings</v>
          </cell>
        </row>
        <row r="43">
          <cell r="B43" t="str">
            <v>PSR0001 - Fils, câbles et matériels de raccordement</v>
          </cell>
        </row>
        <row r="44">
          <cell r="B44" t="str">
            <v>PSR0002 - Appareils de chauffage à énergie électrique directe à poste fixe visibles</v>
          </cell>
        </row>
        <row r="45">
          <cell r="B45" t="str">
            <v>PSR0003 - Solutions de cheminement de câbles</v>
          </cell>
        </row>
        <row r="46">
          <cell r="B46" t="str">
            <v>PSR0004 - Appareils individuels et autonomes de production exclusive d'eau chaude sanitaire accumulée</v>
          </cell>
        </row>
        <row r="47">
          <cell r="B47" t="str">
            <v>PSR0005 - Solutions d'Appareillages Electriques</v>
          </cell>
        </row>
        <row r="48">
          <cell r="B48" t="str">
            <v>PSR0006 - Produits de Motorisation des stores et fermetures des bâtiments</v>
          </cell>
        </row>
        <row r="49">
          <cell r="B49" t="str">
            <v>PSR0007 - Appareils électriques autonomes de sécurité</v>
          </cell>
        </row>
        <row r="50">
          <cell r="B50" t="str">
            <v>PSR0008 - Equipements de ventilation, de traitement d'air, de filtration et de désenfumage mécanique</v>
          </cell>
        </row>
        <row r="51">
          <cell r="B51" t="str">
            <v>PSR0009 - Unités Terminales de Confort (UTC)</v>
          </cell>
        </row>
        <row r="52">
          <cell r="B52" t="str">
            <v>PSR0010 - Alimentations Sans Interruption (ASI)</v>
          </cell>
        </row>
        <row r="53">
          <cell r="B53" t="str">
            <v>PSR0011 - Radiateurs ou sèche-serviette eau chaud</v>
          </cell>
        </row>
        <row r="54">
          <cell r="B54" t="str">
            <v>PSR0012 - Chaudières gaz, fioul ou biomasse</v>
          </cell>
        </row>
        <row r="55">
          <cell r="B55" t="str">
            <v>PSR0013 - Générateurs thermodynamiques à compression électrique assurant le chauffage et/ou le refroidissement des locaux et/ou la production d'eau chaude sanitaire</v>
          </cell>
        </row>
        <row r="56">
          <cell r="B56" t="str">
            <v>PSR0014 - Luminaires</v>
          </cell>
        </row>
        <row r="57">
          <cell r="B57" t="str">
            <v>PSR0015 - Appareils indépendants de chauffage au bois dans l'habitat individuel</v>
          </cell>
        </row>
        <row r="58">
          <cell r="B58" t="str">
            <v>No specific rules</v>
          </cell>
        </row>
        <row r="61">
          <cell r="B61" t="str">
            <v>C</v>
          </cell>
          <cell r="C61" t="str">
            <v>Conform</v>
          </cell>
        </row>
        <row r="62">
          <cell r="B62" t="str">
            <v>NC</v>
          </cell>
          <cell r="C62" t="str">
            <v>Non Conform</v>
          </cell>
        </row>
        <row r="63">
          <cell r="B63" t="str">
            <v>Info Need</v>
          </cell>
          <cell r="C63" t="str">
            <v>Additional information needed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Input Data"/>
      <sheetName val="Verif Report EN"/>
      <sheetName val="Conformity declaration EN"/>
      <sheetName val="Verif Report FR"/>
      <sheetName val="Conformity declaration FR"/>
      <sheetName val="Table New proposal"/>
      <sheetName val="Dialogue"/>
      <sheetName val="Table EN"/>
      <sheetName val="Table FR"/>
      <sheetName val="DHUP"/>
      <sheetName val="Table New proposal - LD"/>
      <sheetName val="Li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3:R30"/>
  <sheetViews>
    <sheetView tabSelected="1" zoomScale="85" zoomScaleNormal="85" workbookViewId="0">
      <selection activeCell="B34" sqref="B34"/>
    </sheetView>
  </sheetViews>
  <sheetFormatPr baseColWidth="10" defaultColWidth="11" defaultRowHeight="15"/>
  <cols>
    <col min="2" max="2" width="17" style="139" customWidth="1"/>
    <col min="3" max="3" width="33.7109375" customWidth="1"/>
    <col min="4" max="4" width="26" customWidth="1"/>
    <col min="5" max="5" width="33.7109375" customWidth="1"/>
    <col min="6" max="6" width="61.28515625" customWidth="1"/>
    <col min="7" max="7" width="11" customWidth="1"/>
    <col min="8" max="8" width="25" customWidth="1"/>
    <col min="9" max="12" width="19.7109375" customWidth="1"/>
    <col min="13" max="17" width="11.28515625" customWidth="1"/>
  </cols>
  <sheetData>
    <row r="3" spans="1:18" ht="15.75" thickBot="1">
      <c r="F3" s="428" t="s">
        <v>740</v>
      </c>
    </row>
    <row r="4" spans="1:18">
      <c r="A4" s="39"/>
      <c r="B4" s="571" t="s">
        <v>289</v>
      </c>
      <c r="C4" s="572"/>
      <c r="D4" s="572"/>
      <c r="E4" s="572"/>
      <c r="F4" s="573"/>
      <c r="H4" s="425" t="s">
        <v>735</v>
      </c>
      <c r="I4" s="425"/>
      <c r="J4" s="425"/>
      <c r="K4" s="425"/>
      <c r="L4" s="425"/>
      <c r="M4" s="425"/>
      <c r="N4" s="425"/>
      <c r="O4" s="425"/>
      <c r="P4" s="425"/>
      <c r="Q4" s="425"/>
      <c r="R4" s="425"/>
    </row>
    <row r="5" spans="1:18" ht="15.75" thickBot="1">
      <c r="A5" s="39"/>
      <c r="B5" s="574"/>
      <c r="C5" s="575"/>
      <c r="D5" s="576"/>
      <c r="E5" s="576"/>
      <c r="F5" s="577"/>
      <c r="H5" s="425" t="s">
        <v>737</v>
      </c>
      <c r="I5" s="427" t="s">
        <v>740</v>
      </c>
      <c r="J5" s="427" t="s">
        <v>741</v>
      </c>
      <c r="K5" s="427" t="s">
        <v>742</v>
      </c>
      <c r="L5" s="427" t="s">
        <v>743</v>
      </c>
      <c r="M5" s="427" t="s">
        <v>744</v>
      </c>
      <c r="N5" s="427" t="s">
        <v>745</v>
      </c>
      <c r="O5" s="427" t="s">
        <v>746</v>
      </c>
      <c r="P5" s="427" t="s">
        <v>747</v>
      </c>
      <c r="Q5" s="427" t="s">
        <v>748</v>
      </c>
      <c r="R5" s="427" t="s">
        <v>749</v>
      </c>
    </row>
    <row r="6" spans="1:18" ht="36.6" customHeight="1">
      <c r="A6" s="40"/>
      <c r="B6" s="578" t="s">
        <v>282</v>
      </c>
      <c r="C6" s="579"/>
      <c r="D6" s="129" t="str">
        <f>B6</f>
        <v>PEP Ecopassport N°</v>
      </c>
      <c r="E6" s="130"/>
      <c r="F6" s="327" t="str">
        <f>INDEX($I$6:$AL$9,3,MATCH($F$3,$I$5:$AL$5,0))</f>
        <v>XXXX-YYYYY-V01.01-FR</v>
      </c>
      <c r="H6" s="425" t="s">
        <v>750</v>
      </c>
      <c r="I6" s="425" t="s">
        <v>739</v>
      </c>
      <c r="J6" s="425" t="s">
        <v>739</v>
      </c>
      <c r="K6" s="425" t="s">
        <v>739</v>
      </c>
      <c r="L6" s="425" t="s">
        <v>739</v>
      </c>
      <c r="M6" s="425" t="s">
        <v>739</v>
      </c>
      <c r="N6" s="425" t="s">
        <v>739</v>
      </c>
      <c r="O6" s="425" t="s">
        <v>739</v>
      </c>
      <c r="P6" s="425" t="s">
        <v>739</v>
      </c>
      <c r="Q6" s="425" t="s">
        <v>739</v>
      </c>
      <c r="R6" s="425" t="s">
        <v>739</v>
      </c>
    </row>
    <row r="7" spans="1:18">
      <c r="A7" s="40"/>
      <c r="B7" s="580" t="s">
        <v>283</v>
      </c>
      <c r="C7" s="581"/>
      <c r="D7" s="131" t="s">
        <v>537</v>
      </c>
      <c r="E7" s="132"/>
      <c r="F7" s="325" t="str">
        <f>F3</f>
        <v>Title 1</v>
      </c>
      <c r="H7" s="425" t="s">
        <v>736</v>
      </c>
      <c r="I7" s="426" t="s">
        <v>824</v>
      </c>
      <c r="J7" s="426" t="str">
        <f>$I$7</f>
        <v>-V01.01-FR</v>
      </c>
      <c r="K7" s="426" t="str">
        <f t="shared" ref="K7:R7" si="0">$I$7</f>
        <v>-V01.01-FR</v>
      </c>
      <c r="L7" s="426" t="str">
        <f t="shared" si="0"/>
        <v>-V01.01-FR</v>
      </c>
      <c r="M7" s="426" t="str">
        <f t="shared" si="0"/>
        <v>-V01.01-FR</v>
      </c>
      <c r="N7" s="426" t="str">
        <f t="shared" si="0"/>
        <v>-V01.01-FR</v>
      </c>
      <c r="O7" s="426" t="str">
        <f t="shared" si="0"/>
        <v>-V01.01-FR</v>
      </c>
      <c r="P7" s="426" t="str">
        <f t="shared" si="0"/>
        <v>-V01.01-FR</v>
      </c>
      <c r="Q7" s="426" t="str">
        <f t="shared" si="0"/>
        <v>-V01.01-FR</v>
      </c>
      <c r="R7" s="426" t="str">
        <f t="shared" si="0"/>
        <v>-V01.01-FR</v>
      </c>
    </row>
    <row r="8" spans="1:18">
      <c r="A8" s="40"/>
      <c r="B8" s="580" t="s">
        <v>333</v>
      </c>
      <c r="C8" s="581"/>
      <c r="D8" s="131" t="s">
        <v>538</v>
      </c>
      <c r="E8" s="132" t="s">
        <v>546</v>
      </c>
      <c r="F8" s="325"/>
      <c r="H8" s="425" t="s">
        <v>751</v>
      </c>
      <c r="I8" s="426" t="str">
        <f>I6&amp;I7</f>
        <v>XXXX-YYYYY-V01.01-FR</v>
      </c>
      <c r="J8" s="426"/>
      <c r="K8" s="426"/>
      <c r="L8" s="426"/>
      <c r="M8" s="426"/>
      <c r="N8" s="426"/>
      <c r="O8" s="426"/>
      <c r="P8" s="426"/>
      <c r="Q8" s="426"/>
      <c r="R8" s="426"/>
    </row>
    <row r="9" spans="1:18" ht="60">
      <c r="A9" s="40"/>
      <c r="B9" s="580" t="s">
        <v>284</v>
      </c>
      <c r="C9" s="136" t="s">
        <v>564</v>
      </c>
      <c r="D9" s="582" t="s">
        <v>539</v>
      </c>
      <c r="E9" s="132" t="s">
        <v>563</v>
      </c>
      <c r="F9" s="325"/>
      <c r="H9" s="425" t="s">
        <v>738</v>
      </c>
      <c r="I9" s="427" t="str">
        <f>I6&amp;I7&amp;" ("&amp;I5&amp;")"</f>
        <v>XXXX-YYYYY-V01.01-FR (Title 1)</v>
      </c>
      <c r="J9" s="427" t="str">
        <f t="shared" ref="J9:R9" si="1">J6&amp;J7&amp;" ("&amp;J5&amp;")"</f>
        <v>XXXX-YYYYY-V01.01-FR (Title 2)</v>
      </c>
      <c r="K9" s="427" t="str">
        <f t="shared" si="1"/>
        <v>XXXX-YYYYY-V01.01-FR (Title 3)</v>
      </c>
      <c r="L9" s="427" t="str">
        <f t="shared" si="1"/>
        <v>XXXX-YYYYY-V01.01-FR (Title 4)</v>
      </c>
      <c r="M9" s="427" t="str">
        <f t="shared" si="1"/>
        <v>XXXX-YYYYY-V01.01-FR (Title 5)</v>
      </c>
      <c r="N9" s="427" t="str">
        <f t="shared" si="1"/>
        <v>XXXX-YYYYY-V01.01-FR (Title 6)</v>
      </c>
      <c r="O9" s="427" t="str">
        <f t="shared" si="1"/>
        <v>XXXX-YYYYY-V01.01-FR (Title 7)</v>
      </c>
      <c r="P9" s="427" t="str">
        <f t="shared" si="1"/>
        <v>XXXX-YYYYY-V01.01-FR (Title 8)</v>
      </c>
      <c r="Q9" s="427" t="str">
        <f t="shared" si="1"/>
        <v>XXXX-YYYYY-V01.01-FR (Title 9)</v>
      </c>
      <c r="R9" s="427" t="str">
        <f t="shared" si="1"/>
        <v>XXXX-YYYYY-V01.01-FR (Title 10)</v>
      </c>
    </row>
    <row r="10" spans="1:18">
      <c r="A10" s="40"/>
      <c r="B10" s="580"/>
      <c r="C10" s="136" t="s">
        <v>565</v>
      </c>
      <c r="D10" s="583"/>
      <c r="E10" s="132" t="s">
        <v>540</v>
      </c>
    </row>
    <row r="11" spans="1:18">
      <c r="A11" s="40"/>
      <c r="B11" s="580" t="s">
        <v>561</v>
      </c>
      <c r="C11" s="136" t="s">
        <v>564</v>
      </c>
      <c r="D11" s="582" t="s">
        <v>560</v>
      </c>
      <c r="E11" s="132" t="s">
        <v>563</v>
      </c>
      <c r="F11" s="325"/>
    </row>
    <row r="12" spans="1:18">
      <c r="A12" s="40"/>
      <c r="B12" s="580"/>
      <c r="C12" s="136" t="s">
        <v>565</v>
      </c>
      <c r="D12" s="584"/>
      <c r="E12" s="132" t="s">
        <v>540</v>
      </c>
      <c r="F12" s="325"/>
    </row>
    <row r="13" spans="1:18">
      <c r="A13" s="40"/>
      <c r="B13" s="580" t="s">
        <v>285</v>
      </c>
      <c r="C13" s="581"/>
      <c r="D13" s="131" t="s">
        <v>541</v>
      </c>
      <c r="E13" s="132"/>
      <c r="F13" s="326"/>
    </row>
    <row r="14" spans="1:18">
      <c r="A14" s="40"/>
      <c r="B14" s="580" t="s">
        <v>288</v>
      </c>
      <c r="C14" s="581"/>
      <c r="D14" s="131" t="s">
        <v>542</v>
      </c>
      <c r="E14" s="132"/>
      <c r="F14" s="328"/>
    </row>
    <row r="15" spans="1:18">
      <c r="A15" s="40"/>
      <c r="B15" s="586" t="s">
        <v>559</v>
      </c>
      <c r="C15" s="140" t="s">
        <v>286</v>
      </c>
      <c r="D15" s="592" t="s">
        <v>557</v>
      </c>
      <c r="E15" s="141" t="s">
        <v>543</v>
      </c>
      <c r="F15" s="127" t="s">
        <v>734</v>
      </c>
    </row>
    <row r="16" spans="1:18">
      <c r="A16" s="40"/>
      <c r="B16" s="587"/>
      <c r="C16" s="137" t="s">
        <v>338</v>
      </c>
      <c r="D16" s="593"/>
      <c r="E16" s="133" t="s">
        <v>544</v>
      </c>
      <c r="F16" s="146" t="s">
        <v>593</v>
      </c>
    </row>
    <row r="17" spans="1:10">
      <c r="A17" s="40"/>
      <c r="B17" s="587"/>
      <c r="C17" s="137" t="s">
        <v>337</v>
      </c>
      <c r="D17" s="593"/>
      <c r="E17" s="133" t="s">
        <v>562</v>
      </c>
      <c r="F17" s="142"/>
    </row>
    <row r="18" spans="1:10">
      <c r="A18" s="40"/>
      <c r="B18" s="588"/>
      <c r="C18" s="137" t="s">
        <v>558</v>
      </c>
      <c r="D18" s="594"/>
      <c r="E18" s="133" t="s">
        <v>558</v>
      </c>
      <c r="F18" s="128" t="s">
        <v>664</v>
      </c>
    </row>
    <row r="19" spans="1:10">
      <c r="A19" s="40"/>
      <c r="B19" s="589" t="s">
        <v>326</v>
      </c>
      <c r="C19" s="136" t="s">
        <v>339</v>
      </c>
      <c r="D19" s="582" t="s">
        <v>545</v>
      </c>
      <c r="E19" s="132" t="s">
        <v>546</v>
      </c>
      <c r="F19" s="127"/>
      <c r="G19" s="72"/>
    </row>
    <row r="20" spans="1:10">
      <c r="A20" s="40"/>
      <c r="B20" s="590"/>
      <c r="C20" s="136" t="s">
        <v>336</v>
      </c>
      <c r="D20" s="585"/>
      <c r="E20" s="132" t="s">
        <v>566</v>
      </c>
      <c r="F20" s="127"/>
      <c r="G20" s="72"/>
      <c r="H20" s="72"/>
    </row>
    <row r="21" spans="1:10">
      <c r="A21" s="40"/>
      <c r="B21" s="591"/>
      <c r="C21" s="136" t="s">
        <v>287</v>
      </c>
      <c r="D21" s="583"/>
      <c r="E21" s="132" t="s">
        <v>547</v>
      </c>
      <c r="F21" s="127"/>
      <c r="G21" s="72"/>
      <c r="H21" s="72"/>
      <c r="I21" s="72"/>
      <c r="J21" s="72"/>
    </row>
    <row r="22" spans="1:10">
      <c r="A22" s="40"/>
      <c r="B22" s="589" t="s">
        <v>292</v>
      </c>
      <c r="C22" s="138" t="s">
        <v>293</v>
      </c>
      <c r="D22" s="582" t="s">
        <v>550</v>
      </c>
      <c r="E22" s="132" t="s">
        <v>641</v>
      </c>
      <c r="F22" s="127" t="s">
        <v>290</v>
      </c>
      <c r="G22" s="72"/>
      <c r="H22" s="72"/>
      <c r="I22" s="72"/>
      <c r="J22" s="72"/>
    </row>
    <row r="23" spans="1:10">
      <c r="A23" s="39"/>
      <c r="B23" s="590"/>
      <c r="C23" s="136" t="s">
        <v>294</v>
      </c>
      <c r="D23" s="585"/>
      <c r="E23" s="132" t="s">
        <v>548</v>
      </c>
      <c r="F23" s="128" t="s">
        <v>299</v>
      </c>
      <c r="G23" s="72"/>
      <c r="H23" s="72"/>
      <c r="I23" s="72"/>
      <c r="J23" s="72"/>
    </row>
    <row r="24" spans="1:10">
      <c r="B24" s="591"/>
      <c r="C24" s="136" t="s">
        <v>295</v>
      </c>
      <c r="D24" s="583"/>
      <c r="E24" s="132" t="s">
        <v>316</v>
      </c>
      <c r="F24" s="128" t="s">
        <v>290</v>
      </c>
      <c r="G24" s="72"/>
      <c r="H24" s="72"/>
      <c r="I24" s="72"/>
      <c r="J24" s="72"/>
    </row>
    <row r="25" spans="1:10">
      <c r="B25" s="586" t="s">
        <v>304</v>
      </c>
      <c r="C25" s="136" t="s">
        <v>301</v>
      </c>
      <c r="D25" s="582" t="s">
        <v>549</v>
      </c>
      <c r="E25" s="132" t="s">
        <v>551</v>
      </c>
      <c r="F25" s="128"/>
      <c r="G25" s="72"/>
      <c r="H25" s="72"/>
      <c r="I25" s="72"/>
      <c r="J25" s="72"/>
    </row>
    <row r="26" spans="1:10">
      <c r="B26" s="587"/>
      <c r="C26" s="136" t="s">
        <v>302</v>
      </c>
      <c r="D26" s="585"/>
      <c r="E26" s="132" t="s">
        <v>552</v>
      </c>
      <c r="F26" s="128"/>
      <c r="G26" s="72"/>
      <c r="H26" s="72"/>
      <c r="I26" s="72"/>
      <c r="J26" s="72"/>
    </row>
    <row r="27" spans="1:10">
      <c r="B27" s="588"/>
      <c r="C27" s="136" t="s">
        <v>303</v>
      </c>
      <c r="D27" s="583"/>
      <c r="E27" s="132" t="s">
        <v>553</v>
      </c>
      <c r="F27" s="128"/>
      <c r="G27" s="72"/>
      <c r="H27" s="72"/>
      <c r="I27" s="72"/>
      <c r="J27" s="72"/>
    </row>
    <row r="28" spans="1:10" ht="66" customHeight="1">
      <c r="B28" s="580" t="s">
        <v>309</v>
      </c>
      <c r="C28" s="581"/>
      <c r="D28" s="131" t="s">
        <v>554</v>
      </c>
      <c r="E28" s="132"/>
      <c r="F28" s="308"/>
      <c r="H28" s="72"/>
      <c r="I28" s="72"/>
      <c r="J28" s="72"/>
    </row>
    <row r="29" spans="1:10" ht="17.25" customHeight="1">
      <c r="B29" s="580" t="s">
        <v>310</v>
      </c>
      <c r="C29" s="581"/>
      <c r="D29" s="131" t="s">
        <v>555</v>
      </c>
      <c r="E29" s="132"/>
      <c r="F29" s="128" t="s">
        <v>320</v>
      </c>
      <c r="I29" s="72"/>
      <c r="J29" s="72"/>
    </row>
    <row r="30" spans="1:10" ht="15.75" thickBot="1">
      <c r="B30" s="736" t="s">
        <v>864</v>
      </c>
      <c r="C30" s="737"/>
      <c r="D30" s="134" t="s">
        <v>556</v>
      </c>
      <c r="E30" s="135"/>
      <c r="F30" s="461">
        <v>0</v>
      </c>
    </row>
  </sheetData>
  <mergeCells count="20">
    <mergeCell ref="D11:D12"/>
    <mergeCell ref="D19:D21"/>
    <mergeCell ref="B25:B27"/>
    <mergeCell ref="B28:C28"/>
    <mergeCell ref="B29:C29"/>
    <mergeCell ref="B22:B24"/>
    <mergeCell ref="B19:B21"/>
    <mergeCell ref="B13:C13"/>
    <mergeCell ref="B14:C14"/>
    <mergeCell ref="D22:D24"/>
    <mergeCell ref="D25:D27"/>
    <mergeCell ref="D15:D18"/>
    <mergeCell ref="B15:B18"/>
    <mergeCell ref="B11:B12"/>
    <mergeCell ref="B4:F5"/>
    <mergeCell ref="B6:C6"/>
    <mergeCell ref="B7:C7"/>
    <mergeCell ref="B8:C8"/>
    <mergeCell ref="B9:B10"/>
    <mergeCell ref="D9:D10"/>
  </mergeCells>
  <phoneticPr fontId="38" type="noConversion"/>
  <dataValidations count="2">
    <dataValidation type="list" allowBlank="1" showInputMessage="1" showErrorMessage="1" sqref="F22 F24 F26:F27" xr:uid="{00000000-0002-0000-0000-000000000000}">
      <formula1>yesno</formula1>
    </dataValidation>
    <dataValidation type="list" allowBlank="1" showInputMessage="1" showErrorMessage="1" sqref="F3" xr:uid="{C109E2A2-D659-4D08-9948-CDFB84866512}">
      <formula1>$I$5:$AL$5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Listes!$B$8:$B$9</xm:f>
          </x14:formula1>
          <xm:sqref>F23</xm:sqref>
        </x14:dataValidation>
        <x14:dataValidation type="list" allowBlank="1" showInputMessage="1" showErrorMessage="1" xr:uid="{00000000-0002-0000-0000-000003000000}">
          <x14:formula1>
            <xm:f>Listes!$B$14:$B$15</xm:f>
          </x14:formula1>
          <xm:sqref>F25</xm:sqref>
        </x14:dataValidation>
        <x14:dataValidation type="list" allowBlank="1" showInputMessage="1" showErrorMessage="1" xr:uid="{00000000-0002-0000-0000-000004000000}">
          <x14:formula1>
            <xm:f>Listes!$B$20:$B$21</xm:f>
          </x14:formula1>
          <xm:sqref>F29</xm:sqref>
        </x14:dataValidation>
        <x14:dataValidation type="list" allowBlank="1" showInputMessage="1" showErrorMessage="1" xr:uid="{8D7E2195-5AC2-495B-8F49-9319471DAAA9}">
          <x14:formula1>
            <xm:f>Listes!$B$27:$B$65</xm:f>
          </x14:formula1>
          <xm:sqref>F16</xm:sqref>
        </x14:dataValidation>
        <x14:dataValidation type="list" allowBlank="1" showInputMessage="1" showErrorMessage="1" xr:uid="{706EFB4B-6B66-4246-9A09-F4A62395BA47}">
          <x14:formula1>
            <xm:f>Listes!$B$74:$B$75</xm:f>
          </x14:formula1>
          <xm:sqref>F15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A1:I95"/>
  <sheetViews>
    <sheetView view="pageBreakPreview" zoomScale="98" zoomScaleNormal="85" zoomScaleSheetLayoutView="98" workbookViewId="0">
      <selection activeCell="C18" sqref="C18"/>
    </sheetView>
  </sheetViews>
  <sheetFormatPr baseColWidth="10" defaultColWidth="11.28515625" defaultRowHeight="15"/>
  <cols>
    <col min="1" max="1" width="18.28515625" style="3" customWidth="1"/>
    <col min="2" max="2" width="4.28515625" style="3" customWidth="1"/>
    <col min="3" max="3" width="64.28515625" style="3" customWidth="1"/>
    <col min="4" max="4" width="16" style="3" customWidth="1"/>
    <col min="5" max="5" width="15.28515625" style="3" customWidth="1"/>
    <col min="6" max="6" width="12.28515625" style="3" customWidth="1"/>
    <col min="7" max="8" width="25.7109375" style="3" customWidth="1"/>
    <col min="9" max="9" width="12" style="3" customWidth="1"/>
    <col min="10" max="16384" width="11.28515625" style="3"/>
  </cols>
  <sheetData>
    <row r="1" spans="1:9" s="2" customFormat="1" ht="30">
      <c r="A1" s="715" t="s">
        <v>146</v>
      </c>
      <c r="B1" s="716"/>
      <c r="C1" s="713" t="s">
        <v>147</v>
      </c>
      <c r="D1" s="713" t="s">
        <v>148</v>
      </c>
      <c r="E1" s="713" t="s">
        <v>149</v>
      </c>
      <c r="F1" s="26" t="s">
        <v>150</v>
      </c>
      <c r="G1" s="713" t="s">
        <v>152</v>
      </c>
      <c r="H1" s="713" t="s">
        <v>153</v>
      </c>
      <c r="I1" s="26" t="s">
        <v>154</v>
      </c>
    </row>
    <row r="2" spans="1:9" s="2" customFormat="1" ht="30">
      <c r="A2" s="717"/>
      <c r="B2" s="718"/>
      <c r="C2" s="713"/>
      <c r="D2" s="713"/>
      <c r="E2" s="713"/>
      <c r="F2" s="26" t="s">
        <v>151</v>
      </c>
      <c r="G2" s="713"/>
      <c r="H2" s="713"/>
      <c r="I2" s="26" t="s">
        <v>155</v>
      </c>
    </row>
    <row r="3" spans="1:9">
      <c r="A3" s="714" t="s">
        <v>156</v>
      </c>
      <c r="B3" s="714">
        <v>1</v>
      </c>
      <c r="C3" s="25" t="s">
        <v>157</v>
      </c>
      <c r="D3" s="714" t="s">
        <v>12</v>
      </c>
      <c r="E3" s="714" t="s">
        <v>158</v>
      </c>
      <c r="F3" s="25"/>
      <c r="G3" s="25"/>
      <c r="H3" s="25"/>
      <c r="I3" s="25"/>
    </row>
    <row r="4" spans="1:9">
      <c r="A4" s="714"/>
      <c r="B4" s="714"/>
      <c r="C4" s="25" t="s">
        <v>159</v>
      </c>
      <c r="D4" s="714"/>
      <c r="E4" s="714"/>
      <c r="F4" s="25"/>
      <c r="G4" s="25"/>
      <c r="H4" s="25"/>
      <c r="I4" s="25"/>
    </row>
    <row r="5" spans="1:9">
      <c r="A5" s="714"/>
      <c r="B5" s="714"/>
      <c r="C5" s="25" t="s">
        <v>160</v>
      </c>
      <c r="D5" s="714"/>
      <c r="E5" s="714"/>
      <c r="F5" s="25"/>
      <c r="G5" s="25"/>
      <c r="H5" s="25"/>
      <c r="I5" s="25"/>
    </row>
    <row r="6" spans="1:9">
      <c r="A6" s="714"/>
      <c r="B6" s="714"/>
      <c r="C6" s="25" t="s">
        <v>161</v>
      </c>
      <c r="D6" s="714"/>
      <c r="E6" s="714"/>
      <c r="F6" s="25"/>
      <c r="G6" s="25"/>
      <c r="H6" s="25"/>
      <c r="I6" s="25"/>
    </row>
    <row r="7" spans="1:9">
      <c r="A7" s="714"/>
      <c r="B7" s="714"/>
      <c r="C7" s="25" t="s">
        <v>162</v>
      </c>
      <c r="D7" s="714"/>
      <c r="E7" s="714"/>
      <c r="F7" s="25"/>
      <c r="G7" s="25"/>
      <c r="H7" s="25"/>
      <c r="I7" s="25"/>
    </row>
    <row r="8" spans="1:9">
      <c r="A8" s="714"/>
      <c r="B8" s="714"/>
      <c r="C8" s="25" t="s">
        <v>163</v>
      </c>
      <c r="D8" s="714"/>
      <c r="E8" s="714"/>
      <c r="F8" s="25"/>
      <c r="G8" s="25"/>
      <c r="H8" s="25"/>
      <c r="I8" s="25"/>
    </row>
    <row r="9" spans="1:9">
      <c r="A9" s="714"/>
      <c r="B9" s="714"/>
      <c r="C9" s="25" t="s">
        <v>255</v>
      </c>
      <c r="D9" s="714"/>
      <c r="E9" s="714"/>
      <c r="F9" s="25"/>
      <c r="G9" s="25"/>
      <c r="H9" s="25"/>
      <c r="I9" s="25"/>
    </row>
    <row r="10" spans="1:9">
      <c r="A10" s="714" t="s">
        <v>164</v>
      </c>
      <c r="B10" s="714">
        <v>2</v>
      </c>
      <c r="C10" s="25" t="s">
        <v>165</v>
      </c>
      <c r="D10" s="714" t="s">
        <v>166</v>
      </c>
      <c r="E10" s="714" t="s">
        <v>158</v>
      </c>
      <c r="F10" s="714" t="s">
        <v>22</v>
      </c>
      <c r="G10" s="714" t="s">
        <v>22</v>
      </c>
      <c r="H10" s="714" t="s">
        <v>22</v>
      </c>
      <c r="I10" s="714" t="s">
        <v>22</v>
      </c>
    </row>
    <row r="11" spans="1:9">
      <c r="A11" s="714"/>
      <c r="B11" s="714"/>
      <c r="C11" s="25" t="s">
        <v>167</v>
      </c>
      <c r="D11" s="714"/>
      <c r="E11" s="714"/>
      <c r="F11" s="714"/>
      <c r="G11" s="714"/>
      <c r="H11" s="714"/>
      <c r="I11" s="714"/>
    </row>
    <row r="12" spans="1:9">
      <c r="A12" s="714"/>
      <c r="B12" s="714"/>
      <c r="C12" s="25" t="s">
        <v>168</v>
      </c>
      <c r="D12" s="714"/>
      <c r="E12" s="714"/>
      <c r="F12" s="714"/>
      <c r="G12" s="714"/>
      <c r="H12" s="714"/>
      <c r="I12" s="714"/>
    </row>
    <row r="13" spans="1:9">
      <c r="A13" s="714"/>
      <c r="B13" s="714"/>
      <c r="C13" s="25" t="s">
        <v>169</v>
      </c>
      <c r="D13" s="714"/>
      <c r="E13" s="714"/>
      <c r="F13" s="25"/>
      <c r="G13" s="25"/>
      <c r="H13" s="25"/>
      <c r="I13" s="25"/>
    </row>
    <row r="14" spans="1:9">
      <c r="A14" s="714"/>
      <c r="B14" s="714"/>
      <c r="C14" s="25" t="s">
        <v>170</v>
      </c>
      <c r="D14" s="714"/>
      <c r="E14" s="714"/>
      <c r="F14" s="25"/>
      <c r="G14" s="25"/>
      <c r="H14" s="25"/>
      <c r="I14" s="25"/>
    </row>
    <row r="15" spans="1:9">
      <c r="A15" s="714"/>
      <c r="B15" s="714">
        <v>3</v>
      </c>
      <c r="C15" s="25" t="s">
        <v>171</v>
      </c>
      <c r="D15" s="714" t="s">
        <v>28</v>
      </c>
      <c r="E15" s="714" t="s">
        <v>158</v>
      </c>
      <c r="F15" s="714" t="s">
        <v>22</v>
      </c>
      <c r="G15" s="714" t="s">
        <v>22</v>
      </c>
      <c r="H15" s="714" t="s">
        <v>22</v>
      </c>
      <c r="I15" s="714" t="s">
        <v>22</v>
      </c>
    </row>
    <row r="16" spans="1:9">
      <c r="A16" s="714"/>
      <c r="B16" s="714"/>
      <c r="C16" s="25" t="s">
        <v>172</v>
      </c>
      <c r="D16" s="714"/>
      <c r="E16" s="714"/>
      <c r="F16" s="714"/>
      <c r="G16" s="714"/>
      <c r="H16" s="714"/>
      <c r="I16" s="714"/>
    </row>
    <row r="17" spans="1:9">
      <c r="A17" s="714"/>
      <c r="B17" s="714"/>
      <c r="C17" s="25" t="s">
        <v>173</v>
      </c>
      <c r="D17" s="714"/>
      <c r="E17" s="714"/>
      <c r="F17" s="714"/>
      <c r="G17" s="714"/>
      <c r="H17" s="714"/>
      <c r="I17" s="714"/>
    </row>
    <row r="18" spans="1:9">
      <c r="A18" s="714"/>
      <c r="B18" s="714"/>
      <c r="C18" s="25" t="s">
        <v>174</v>
      </c>
      <c r="D18" s="714"/>
      <c r="E18" s="714"/>
      <c r="F18" s="714"/>
      <c r="G18" s="714"/>
      <c r="H18" s="714"/>
      <c r="I18" s="714"/>
    </row>
    <row r="19" spans="1:9">
      <c r="A19" s="714"/>
      <c r="B19" s="714">
        <v>4</v>
      </c>
      <c r="C19" s="25" t="s">
        <v>175</v>
      </c>
      <c r="D19" s="714" t="s">
        <v>33</v>
      </c>
      <c r="E19" s="714" t="s">
        <v>158</v>
      </c>
      <c r="F19" s="25"/>
      <c r="G19" s="25"/>
      <c r="H19" s="25"/>
      <c r="I19" s="25"/>
    </row>
    <row r="20" spans="1:9" ht="30">
      <c r="A20" s="714"/>
      <c r="B20" s="714"/>
      <c r="C20" s="25" t="s">
        <v>176</v>
      </c>
      <c r="D20" s="714"/>
      <c r="E20" s="714"/>
      <c r="F20" s="25"/>
      <c r="G20" s="25"/>
      <c r="H20" s="25"/>
      <c r="I20" s="25"/>
    </row>
    <row r="21" spans="1:9">
      <c r="A21" s="714"/>
      <c r="B21" s="714"/>
      <c r="C21" s="25" t="s">
        <v>177</v>
      </c>
      <c r="D21" s="714"/>
      <c r="E21" s="714"/>
      <c r="F21" s="25"/>
      <c r="G21" s="25"/>
      <c r="H21" s="25"/>
      <c r="I21" s="25"/>
    </row>
    <row r="22" spans="1:9">
      <c r="A22" s="714"/>
      <c r="B22" s="714"/>
      <c r="C22" s="25" t="s">
        <v>178</v>
      </c>
      <c r="D22" s="714"/>
      <c r="E22" s="714"/>
      <c r="F22" s="25"/>
      <c r="G22" s="25"/>
      <c r="H22" s="25"/>
      <c r="I22" s="25"/>
    </row>
    <row r="23" spans="1:9">
      <c r="A23" s="714"/>
      <c r="B23" s="714"/>
      <c r="C23" s="25" t="s">
        <v>256</v>
      </c>
      <c r="D23" s="714"/>
      <c r="E23" s="714"/>
      <c r="F23" s="25"/>
      <c r="G23" s="25"/>
      <c r="H23" s="25"/>
      <c r="I23" s="25"/>
    </row>
    <row r="24" spans="1:9">
      <c r="A24" s="714" t="s">
        <v>180</v>
      </c>
      <c r="B24" s="714">
        <v>5</v>
      </c>
      <c r="C24" s="25" t="s">
        <v>179</v>
      </c>
      <c r="D24" s="25"/>
      <c r="E24" s="714" t="s">
        <v>158</v>
      </c>
      <c r="F24" s="714" t="s">
        <v>22</v>
      </c>
      <c r="G24" s="714" t="s">
        <v>22</v>
      </c>
      <c r="H24" s="714" t="s">
        <v>22</v>
      </c>
      <c r="I24" s="714" t="s">
        <v>22</v>
      </c>
    </row>
    <row r="25" spans="1:9">
      <c r="A25" s="714"/>
      <c r="B25" s="714"/>
      <c r="C25" s="25" t="s">
        <v>181</v>
      </c>
      <c r="D25" s="714" t="s">
        <v>41</v>
      </c>
      <c r="E25" s="714"/>
      <c r="F25" s="714"/>
      <c r="G25" s="714"/>
      <c r="H25" s="714"/>
      <c r="I25" s="714"/>
    </row>
    <row r="26" spans="1:9">
      <c r="A26" s="714"/>
      <c r="B26" s="714"/>
      <c r="C26" s="25" t="s">
        <v>182</v>
      </c>
      <c r="D26" s="714"/>
      <c r="E26" s="714"/>
      <c r="F26" s="714"/>
      <c r="G26" s="714"/>
      <c r="H26" s="714"/>
      <c r="I26" s="714"/>
    </row>
    <row r="27" spans="1:9">
      <c r="A27" s="714"/>
      <c r="B27" s="714"/>
      <c r="C27" s="25" t="s">
        <v>183</v>
      </c>
      <c r="D27" s="714"/>
      <c r="E27" s="714"/>
      <c r="F27" s="714"/>
      <c r="G27" s="714"/>
      <c r="H27" s="714"/>
      <c r="I27" s="714"/>
    </row>
    <row r="28" spans="1:9">
      <c r="A28" s="714"/>
      <c r="B28" s="714"/>
      <c r="C28" s="25" t="s">
        <v>184</v>
      </c>
      <c r="D28" s="714"/>
      <c r="E28" s="714"/>
      <c r="F28" s="714"/>
      <c r="G28" s="714"/>
      <c r="H28" s="714"/>
      <c r="I28" s="714"/>
    </row>
    <row r="29" spans="1:9">
      <c r="A29" s="714"/>
      <c r="B29" s="714"/>
      <c r="C29" s="25" t="s">
        <v>44</v>
      </c>
      <c r="D29" s="25" t="s">
        <v>46</v>
      </c>
      <c r="E29" s="714"/>
      <c r="F29" s="714"/>
      <c r="G29" s="714"/>
      <c r="H29" s="714"/>
      <c r="I29" s="714"/>
    </row>
    <row r="30" spans="1:9">
      <c r="A30" s="714"/>
      <c r="B30" s="714">
        <v>6</v>
      </c>
      <c r="C30" s="25" t="s">
        <v>185</v>
      </c>
      <c r="D30" s="25"/>
      <c r="E30" s="714" t="s">
        <v>158</v>
      </c>
      <c r="F30" s="714" t="s">
        <v>22</v>
      </c>
      <c r="G30" s="714" t="s">
        <v>22</v>
      </c>
      <c r="H30" s="714" t="s">
        <v>22</v>
      </c>
      <c r="I30" s="714" t="s">
        <v>22</v>
      </c>
    </row>
    <row r="31" spans="1:9">
      <c r="A31" s="714"/>
      <c r="B31" s="714"/>
      <c r="C31" s="25" t="s">
        <v>186</v>
      </c>
      <c r="D31" s="25" t="s">
        <v>49</v>
      </c>
      <c r="E31" s="714"/>
      <c r="F31" s="714"/>
      <c r="G31" s="714"/>
      <c r="H31" s="714"/>
      <c r="I31" s="714"/>
    </row>
    <row r="32" spans="1:9" ht="30">
      <c r="A32" s="714"/>
      <c r="B32" s="714"/>
      <c r="C32" s="25" t="s">
        <v>187</v>
      </c>
      <c r="D32" s="25" t="s">
        <v>46</v>
      </c>
      <c r="E32" s="714"/>
      <c r="F32" s="714"/>
      <c r="G32" s="714"/>
      <c r="H32" s="714"/>
      <c r="I32" s="714"/>
    </row>
    <row r="33" spans="1:9">
      <c r="A33" s="714"/>
      <c r="B33" s="714">
        <v>7</v>
      </c>
      <c r="C33" s="25" t="s">
        <v>188</v>
      </c>
      <c r="D33" s="25" t="s">
        <v>52</v>
      </c>
      <c r="E33" s="714" t="s">
        <v>158</v>
      </c>
      <c r="F33" s="714" t="s">
        <v>22</v>
      </c>
      <c r="G33" s="714" t="s">
        <v>22</v>
      </c>
      <c r="H33" s="714" t="s">
        <v>22</v>
      </c>
      <c r="I33" s="714" t="s">
        <v>22</v>
      </c>
    </row>
    <row r="34" spans="1:9" ht="30">
      <c r="A34" s="714"/>
      <c r="B34" s="714"/>
      <c r="C34" s="25" t="s">
        <v>189</v>
      </c>
      <c r="D34" s="25" t="s">
        <v>190</v>
      </c>
      <c r="E34" s="714"/>
      <c r="F34" s="714"/>
      <c r="G34" s="714"/>
      <c r="H34" s="714"/>
      <c r="I34" s="714"/>
    </row>
    <row r="35" spans="1:9">
      <c r="A35" s="714"/>
      <c r="B35" s="714"/>
      <c r="C35" s="25" t="s">
        <v>191</v>
      </c>
      <c r="D35" s="22"/>
      <c r="E35" s="714"/>
      <c r="F35" s="714"/>
      <c r="G35" s="714"/>
      <c r="H35" s="714"/>
      <c r="I35" s="714"/>
    </row>
    <row r="36" spans="1:9">
      <c r="A36" s="714"/>
      <c r="B36" s="714">
        <v>8</v>
      </c>
      <c r="C36" s="25" t="s">
        <v>192</v>
      </c>
      <c r="D36" s="25"/>
      <c r="E36" s="714" t="s">
        <v>158</v>
      </c>
      <c r="F36" s="714" t="s">
        <v>22</v>
      </c>
      <c r="G36" s="714" t="s">
        <v>22</v>
      </c>
      <c r="H36" s="714" t="s">
        <v>22</v>
      </c>
      <c r="I36" s="714" t="s">
        <v>22</v>
      </c>
    </row>
    <row r="37" spans="1:9">
      <c r="A37" s="714"/>
      <c r="B37" s="714"/>
      <c r="C37" s="25" t="s">
        <v>193</v>
      </c>
      <c r="D37" s="25" t="s">
        <v>58</v>
      </c>
      <c r="E37" s="714"/>
      <c r="F37" s="714"/>
      <c r="G37" s="714"/>
      <c r="H37" s="714"/>
      <c r="I37" s="714"/>
    </row>
    <row r="38" spans="1:9">
      <c r="A38" s="714"/>
      <c r="B38" s="714"/>
      <c r="C38" s="25" t="s">
        <v>194</v>
      </c>
      <c r="D38" s="714" t="s">
        <v>60</v>
      </c>
      <c r="E38" s="714"/>
      <c r="F38" s="714"/>
      <c r="G38" s="714"/>
      <c r="H38" s="714"/>
      <c r="I38" s="714"/>
    </row>
    <row r="39" spans="1:9">
      <c r="A39" s="714"/>
      <c r="B39" s="714"/>
      <c r="C39" s="25" t="s">
        <v>195</v>
      </c>
      <c r="D39" s="714"/>
      <c r="E39" s="714"/>
      <c r="F39" s="714"/>
      <c r="G39" s="714"/>
      <c r="H39" s="714"/>
      <c r="I39" s="714"/>
    </row>
    <row r="40" spans="1:9">
      <c r="A40" s="714"/>
      <c r="B40" s="714"/>
      <c r="C40" s="25" t="s">
        <v>196</v>
      </c>
      <c r="D40" s="714"/>
      <c r="E40" s="714"/>
      <c r="F40" s="714"/>
      <c r="G40" s="714"/>
      <c r="H40" s="714"/>
      <c r="I40" s="714"/>
    </row>
    <row r="41" spans="1:9">
      <c r="A41" s="714"/>
      <c r="B41" s="714"/>
      <c r="C41" s="25" t="s">
        <v>197</v>
      </c>
      <c r="D41" s="714"/>
      <c r="E41" s="714"/>
      <c r="F41" s="714"/>
      <c r="G41" s="714"/>
      <c r="H41" s="714"/>
      <c r="I41" s="714"/>
    </row>
    <row r="42" spans="1:9">
      <c r="A42" s="714"/>
      <c r="B42" s="714"/>
      <c r="C42" s="25" t="s">
        <v>198</v>
      </c>
      <c r="D42" s="25" t="s">
        <v>46</v>
      </c>
      <c r="E42" s="714"/>
      <c r="F42" s="714"/>
      <c r="G42" s="714"/>
      <c r="H42" s="714"/>
      <c r="I42" s="714"/>
    </row>
    <row r="43" spans="1:9">
      <c r="A43" s="714"/>
      <c r="B43" s="714">
        <v>9</v>
      </c>
      <c r="C43" s="25" t="s">
        <v>199</v>
      </c>
      <c r="D43" s="25"/>
      <c r="E43" s="714" t="s">
        <v>158</v>
      </c>
      <c r="F43" s="714" t="s">
        <v>22</v>
      </c>
      <c r="G43" s="714" t="s">
        <v>22</v>
      </c>
      <c r="H43" s="714" t="s">
        <v>22</v>
      </c>
      <c r="I43" s="714" t="s">
        <v>22</v>
      </c>
    </row>
    <row r="44" spans="1:9">
      <c r="A44" s="714"/>
      <c r="B44" s="714"/>
      <c r="C44" s="25" t="s">
        <v>200</v>
      </c>
      <c r="D44" s="714" t="s">
        <v>60</v>
      </c>
      <c r="E44" s="714"/>
      <c r="F44" s="714"/>
      <c r="G44" s="714"/>
      <c r="H44" s="714"/>
      <c r="I44" s="714"/>
    </row>
    <row r="45" spans="1:9">
      <c r="A45" s="714"/>
      <c r="B45" s="714"/>
      <c r="C45" s="25" t="s">
        <v>201</v>
      </c>
      <c r="D45" s="714"/>
      <c r="E45" s="714"/>
      <c r="F45" s="714"/>
      <c r="G45" s="714"/>
      <c r="H45" s="714"/>
      <c r="I45" s="714"/>
    </row>
    <row r="46" spans="1:9">
      <c r="A46" s="714"/>
      <c r="B46" s="714"/>
      <c r="C46" s="25" t="s">
        <v>202</v>
      </c>
      <c r="D46" s="714"/>
      <c r="E46" s="714"/>
      <c r="F46" s="714"/>
      <c r="G46" s="714"/>
      <c r="H46" s="714"/>
      <c r="I46" s="714"/>
    </row>
    <row r="47" spans="1:9">
      <c r="A47" s="714"/>
      <c r="B47" s="714"/>
      <c r="C47" s="25" t="s">
        <v>68</v>
      </c>
      <c r="D47" s="25" t="s">
        <v>46</v>
      </c>
      <c r="E47" s="714"/>
      <c r="F47" s="714"/>
      <c r="G47" s="714"/>
      <c r="H47" s="714"/>
      <c r="I47" s="714"/>
    </row>
    <row r="48" spans="1:9">
      <c r="A48" s="714"/>
      <c r="B48" s="714">
        <v>10</v>
      </c>
      <c r="C48" s="25" t="s">
        <v>203</v>
      </c>
      <c r="D48" s="714" t="s">
        <v>71</v>
      </c>
      <c r="E48" s="714" t="s">
        <v>158</v>
      </c>
      <c r="F48" s="714" t="s">
        <v>22</v>
      </c>
      <c r="G48" s="714" t="s">
        <v>22</v>
      </c>
      <c r="H48" s="714" t="s">
        <v>22</v>
      </c>
      <c r="I48" s="714" t="s">
        <v>22</v>
      </c>
    </row>
    <row r="49" spans="1:9" ht="45">
      <c r="A49" s="714"/>
      <c r="B49" s="714"/>
      <c r="C49" s="25" t="s">
        <v>204</v>
      </c>
      <c r="D49" s="714"/>
      <c r="E49" s="714"/>
      <c r="F49" s="714"/>
      <c r="G49" s="714"/>
      <c r="H49" s="714"/>
      <c r="I49" s="714"/>
    </row>
    <row r="50" spans="1:9" ht="30">
      <c r="A50" s="714"/>
      <c r="B50" s="25">
        <v>11</v>
      </c>
      <c r="C50" s="25" t="s">
        <v>205</v>
      </c>
      <c r="D50" s="25" t="s">
        <v>74</v>
      </c>
      <c r="E50" s="25" t="s">
        <v>158</v>
      </c>
      <c r="F50" s="25"/>
      <c r="G50" s="25"/>
      <c r="H50" s="25"/>
      <c r="I50" s="25"/>
    </row>
    <row r="51" spans="1:9" ht="30">
      <c r="A51" s="714"/>
      <c r="B51" s="714">
        <v>12</v>
      </c>
      <c r="C51" s="25" t="s">
        <v>206</v>
      </c>
      <c r="D51" s="714" t="s">
        <v>208</v>
      </c>
      <c r="E51" s="714" t="s">
        <v>158</v>
      </c>
      <c r="F51" s="714" t="s">
        <v>22</v>
      </c>
      <c r="G51" s="714" t="s">
        <v>22</v>
      </c>
      <c r="H51" s="714" t="s">
        <v>22</v>
      </c>
      <c r="I51" s="714" t="s">
        <v>22</v>
      </c>
    </row>
    <row r="52" spans="1:9">
      <c r="A52" s="714"/>
      <c r="B52" s="714"/>
      <c r="C52" s="25" t="s">
        <v>207</v>
      </c>
      <c r="D52" s="714"/>
      <c r="E52" s="714"/>
      <c r="F52" s="714"/>
      <c r="G52" s="714"/>
      <c r="H52" s="714"/>
      <c r="I52" s="714"/>
    </row>
    <row r="53" spans="1:9">
      <c r="A53" s="714"/>
      <c r="B53" s="714"/>
      <c r="C53" s="25" t="s">
        <v>209</v>
      </c>
      <c r="D53" s="714"/>
      <c r="E53" s="714"/>
      <c r="F53" s="714"/>
      <c r="G53" s="714"/>
      <c r="H53" s="714"/>
      <c r="I53" s="714"/>
    </row>
    <row r="54" spans="1:9" ht="30">
      <c r="A54" s="714"/>
      <c r="B54" s="714"/>
      <c r="C54" s="25" t="s">
        <v>257</v>
      </c>
      <c r="D54" s="714"/>
      <c r="E54" s="714"/>
      <c r="F54" s="714"/>
      <c r="G54" s="714"/>
      <c r="H54" s="714"/>
      <c r="I54" s="714"/>
    </row>
    <row r="55" spans="1:9">
      <c r="A55" s="714"/>
      <c r="B55" s="714">
        <v>13</v>
      </c>
      <c r="C55" s="25" t="s">
        <v>210</v>
      </c>
      <c r="D55" s="25" t="s">
        <v>81</v>
      </c>
      <c r="E55" s="714" t="s">
        <v>158</v>
      </c>
      <c r="F55" s="714" t="s">
        <v>22</v>
      </c>
      <c r="G55" s="714" t="s">
        <v>22</v>
      </c>
      <c r="H55" s="714" t="s">
        <v>22</v>
      </c>
      <c r="I55" s="714" t="s">
        <v>22</v>
      </c>
    </row>
    <row r="56" spans="1:9">
      <c r="A56" s="714"/>
      <c r="B56" s="714"/>
      <c r="C56" s="25" t="s">
        <v>211</v>
      </c>
      <c r="D56" s="25"/>
      <c r="E56" s="714"/>
      <c r="F56" s="714"/>
      <c r="G56" s="714"/>
      <c r="H56" s="714"/>
      <c r="I56" s="714"/>
    </row>
    <row r="57" spans="1:9">
      <c r="A57" s="714"/>
      <c r="B57" s="714"/>
      <c r="C57" s="25" t="s">
        <v>212</v>
      </c>
      <c r="D57" s="25"/>
      <c r="E57" s="714"/>
      <c r="F57" s="714"/>
      <c r="G57" s="714"/>
      <c r="H57" s="714"/>
      <c r="I57" s="714"/>
    </row>
    <row r="58" spans="1:9" ht="30">
      <c r="A58" s="714"/>
      <c r="B58" s="714"/>
      <c r="C58" s="25" t="s">
        <v>213</v>
      </c>
      <c r="D58" s="25"/>
      <c r="E58" s="714"/>
      <c r="F58" s="714"/>
      <c r="G58" s="714"/>
      <c r="H58" s="714"/>
      <c r="I58" s="714"/>
    </row>
    <row r="59" spans="1:9" ht="30">
      <c r="A59" s="714"/>
      <c r="B59" s="714"/>
      <c r="C59" s="25" t="s">
        <v>214</v>
      </c>
      <c r="D59" s="25" t="s">
        <v>86</v>
      </c>
      <c r="E59" s="25" t="s">
        <v>217</v>
      </c>
      <c r="F59" s="714"/>
      <c r="G59" s="714"/>
      <c r="H59" s="714"/>
      <c r="I59" s="714"/>
    </row>
    <row r="60" spans="1:9">
      <c r="A60" s="714"/>
      <c r="B60" s="714"/>
      <c r="C60" s="25" t="s">
        <v>215</v>
      </c>
      <c r="D60" s="25" t="s">
        <v>89</v>
      </c>
      <c r="E60" s="714"/>
      <c r="F60" s="714"/>
      <c r="G60" s="714"/>
      <c r="H60" s="714"/>
      <c r="I60" s="714"/>
    </row>
    <row r="61" spans="1:9">
      <c r="A61" s="714"/>
      <c r="B61" s="714"/>
      <c r="C61" s="25" t="s">
        <v>216</v>
      </c>
      <c r="D61" s="25" t="s">
        <v>219</v>
      </c>
      <c r="E61" s="714"/>
      <c r="F61" s="714"/>
      <c r="G61" s="714"/>
      <c r="H61" s="714"/>
      <c r="I61" s="714"/>
    </row>
    <row r="62" spans="1:9" ht="30">
      <c r="A62" s="714" t="s">
        <v>220</v>
      </c>
      <c r="B62" s="714">
        <v>14</v>
      </c>
      <c r="C62" s="714" t="s">
        <v>218</v>
      </c>
      <c r="D62" s="25" t="s">
        <v>93</v>
      </c>
      <c r="E62" s="25" t="s">
        <v>158</v>
      </c>
      <c r="F62" s="714" t="s">
        <v>22</v>
      </c>
      <c r="G62" s="714" t="s">
        <v>22</v>
      </c>
      <c r="H62" s="714" t="s">
        <v>22</v>
      </c>
      <c r="I62" s="714" t="s">
        <v>22</v>
      </c>
    </row>
    <row r="63" spans="1:9">
      <c r="A63" s="714"/>
      <c r="B63" s="714"/>
      <c r="C63" s="714"/>
      <c r="D63" s="25" t="s">
        <v>95</v>
      </c>
      <c r="E63" s="25"/>
      <c r="F63" s="714"/>
      <c r="G63" s="714"/>
      <c r="H63" s="714"/>
      <c r="I63" s="714"/>
    </row>
    <row r="64" spans="1:9">
      <c r="A64" s="714"/>
      <c r="B64" s="714"/>
      <c r="C64" s="25" t="s">
        <v>221</v>
      </c>
      <c r="D64" s="25"/>
      <c r="E64" s="25"/>
      <c r="F64" s="714"/>
      <c r="G64" s="714"/>
      <c r="H64" s="714"/>
      <c r="I64" s="714"/>
    </row>
    <row r="65" spans="1:9">
      <c r="A65" s="714"/>
      <c r="B65" s="714"/>
      <c r="C65" s="25" t="s">
        <v>222</v>
      </c>
      <c r="D65" s="25"/>
      <c r="E65" s="25"/>
      <c r="F65" s="714"/>
      <c r="G65" s="714"/>
      <c r="H65" s="714"/>
      <c r="I65" s="714"/>
    </row>
    <row r="66" spans="1:9">
      <c r="A66" s="714"/>
      <c r="B66" s="714"/>
      <c r="C66" s="25" t="s">
        <v>223</v>
      </c>
      <c r="D66" s="25" t="s">
        <v>226</v>
      </c>
      <c r="E66" s="25"/>
      <c r="F66" s="25"/>
      <c r="G66" s="25"/>
      <c r="H66" s="25"/>
      <c r="I66" s="25"/>
    </row>
    <row r="67" spans="1:9">
      <c r="A67" s="714"/>
      <c r="B67" s="714"/>
      <c r="C67" s="25" t="s">
        <v>224</v>
      </c>
      <c r="D67" s="714" t="s">
        <v>101</v>
      </c>
      <c r="E67" s="25"/>
      <c r="F67" s="25"/>
      <c r="G67" s="25"/>
      <c r="H67" s="25"/>
      <c r="I67" s="25"/>
    </row>
    <row r="68" spans="1:9">
      <c r="A68" s="714"/>
      <c r="B68" s="714"/>
      <c r="C68" s="25" t="s">
        <v>225</v>
      </c>
      <c r="D68" s="714"/>
      <c r="E68" s="25"/>
      <c r="F68" s="25"/>
      <c r="G68" s="25"/>
      <c r="H68" s="25"/>
      <c r="I68" s="25"/>
    </row>
    <row r="69" spans="1:9">
      <c r="A69" s="714"/>
      <c r="B69" s="714"/>
      <c r="C69" s="25" t="s">
        <v>227</v>
      </c>
      <c r="D69" s="25" t="s">
        <v>104</v>
      </c>
      <c r="E69" s="25"/>
      <c r="F69" s="25"/>
      <c r="G69" s="25"/>
      <c r="H69" s="25"/>
      <c r="I69" s="25"/>
    </row>
    <row r="70" spans="1:9">
      <c r="A70" s="714"/>
      <c r="B70" s="714"/>
      <c r="C70" s="25" t="s">
        <v>228</v>
      </c>
      <c r="D70" s="25"/>
      <c r="E70" s="25"/>
      <c r="F70" s="25"/>
      <c r="G70" s="25"/>
      <c r="H70" s="25"/>
      <c r="I70" s="25"/>
    </row>
    <row r="71" spans="1:9">
      <c r="A71" s="714"/>
      <c r="B71" s="714"/>
      <c r="C71" s="25" t="s">
        <v>229</v>
      </c>
      <c r="D71" s="25"/>
      <c r="E71" s="25"/>
      <c r="F71" s="25"/>
      <c r="G71" s="25"/>
      <c r="H71" s="25"/>
      <c r="I71" s="25"/>
    </row>
    <row r="72" spans="1:9">
      <c r="A72" s="714"/>
      <c r="B72" s="714"/>
      <c r="C72" s="25" t="s">
        <v>254</v>
      </c>
      <c r="D72" s="25"/>
      <c r="E72" s="25"/>
      <c r="F72" s="25"/>
      <c r="G72" s="25"/>
      <c r="H72" s="25"/>
      <c r="I72" s="25"/>
    </row>
    <row r="73" spans="1:9">
      <c r="A73" s="714" t="s">
        <v>232</v>
      </c>
      <c r="B73" s="714">
        <v>15</v>
      </c>
      <c r="C73" s="25" t="s">
        <v>230</v>
      </c>
      <c r="D73" s="25" t="s">
        <v>110</v>
      </c>
      <c r="E73" s="714" t="s">
        <v>111</v>
      </c>
      <c r="F73" s="714" t="s">
        <v>22</v>
      </c>
      <c r="G73" s="714" t="s">
        <v>22</v>
      </c>
      <c r="H73" s="714" t="s">
        <v>22</v>
      </c>
      <c r="I73" s="714" t="s">
        <v>22</v>
      </c>
    </row>
    <row r="74" spans="1:9">
      <c r="A74" s="714"/>
      <c r="B74" s="714"/>
      <c r="C74" s="25" t="s">
        <v>231</v>
      </c>
      <c r="D74" s="25" t="s">
        <v>113</v>
      </c>
      <c r="E74" s="714"/>
      <c r="F74" s="714"/>
      <c r="G74" s="714"/>
      <c r="H74" s="714"/>
      <c r="I74" s="714"/>
    </row>
    <row r="75" spans="1:9">
      <c r="A75" s="714"/>
      <c r="B75" s="714"/>
      <c r="C75" s="25" t="s">
        <v>233</v>
      </c>
      <c r="D75" s="714" t="s">
        <v>115</v>
      </c>
      <c r="E75" s="714"/>
      <c r="F75" s="714"/>
      <c r="G75" s="714"/>
      <c r="H75" s="714"/>
      <c r="I75" s="714"/>
    </row>
    <row r="76" spans="1:9" ht="30">
      <c r="A76" s="714"/>
      <c r="B76" s="714"/>
      <c r="C76" s="25" t="s">
        <v>234</v>
      </c>
      <c r="D76" s="714"/>
      <c r="E76" s="714"/>
      <c r="F76" s="714"/>
      <c r="G76" s="714"/>
      <c r="H76" s="714"/>
      <c r="I76" s="714"/>
    </row>
    <row r="77" spans="1:9" ht="30">
      <c r="A77" s="714"/>
      <c r="B77" s="714"/>
      <c r="C77" s="25" t="s">
        <v>235</v>
      </c>
      <c r="D77" s="714" t="s">
        <v>118</v>
      </c>
      <c r="E77" s="714"/>
      <c r="F77" s="714"/>
      <c r="G77" s="714"/>
      <c r="H77" s="714"/>
      <c r="I77" s="714"/>
    </row>
    <row r="78" spans="1:9" ht="30">
      <c r="A78" s="714"/>
      <c r="B78" s="714"/>
      <c r="C78" s="25" t="s">
        <v>236</v>
      </c>
      <c r="D78" s="714"/>
      <c r="E78" s="714"/>
      <c r="F78" s="714"/>
      <c r="G78" s="714"/>
      <c r="H78" s="714"/>
      <c r="I78" s="714"/>
    </row>
    <row r="79" spans="1:9" ht="30">
      <c r="A79" s="714"/>
      <c r="B79" s="714"/>
      <c r="C79" s="25" t="s">
        <v>237</v>
      </c>
      <c r="D79" s="25"/>
      <c r="E79" s="714"/>
      <c r="F79" s="714"/>
      <c r="G79" s="714"/>
      <c r="H79" s="714"/>
      <c r="I79" s="714"/>
    </row>
    <row r="80" spans="1:9">
      <c r="A80" s="714"/>
      <c r="B80" s="714"/>
      <c r="C80" s="25" t="s">
        <v>238</v>
      </c>
      <c r="D80" s="25" t="s">
        <v>122</v>
      </c>
      <c r="E80" s="714"/>
      <c r="F80" s="714"/>
      <c r="G80" s="714"/>
      <c r="H80" s="714"/>
      <c r="I80" s="714"/>
    </row>
    <row r="81" spans="1:9">
      <c r="A81" s="714"/>
      <c r="B81" s="714"/>
      <c r="C81" s="25" t="s">
        <v>120</v>
      </c>
      <c r="D81" s="25" t="s">
        <v>124</v>
      </c>
      <c r="E81" s="714"/>
      <c r="F81" s="714"/>
      <c r="G81" s="714"/>
      <c r="H81" s="714"/>
      <c r="I81" s="714"/>
    </row>
    <row r="82" spans="1:9">
      <c r="A82" s="714" t="s">
        <v>241</v>
      </c>
      <c r="B82" s="714">
        <v>16</v>
      </c>
      <c r="C82" s="25" t="s">
        <v>239</v>
      </c>
      <c r="D82" s="25"/>
      <c r="E82" s="714" t="s">
        <v>111</v>
      </c>
      <c r="F82" s="25"/>
      <c r="G82" s="25"/>
      <c r="H82" s="25"/>
      <c r="I82" s="25"/>
    </row>
    <row r="83" spans="1:9">
      <c r="A83" s="714"/>
      <c r="B83" s="714"/>
      <c r="C83" s="25" t="s">
        <v>240</v>
      </c>
      <c r="D83" s="25" t="s">
        <v>128</v>
      </c>
      <c r="E83" s="714"/>
      <c r="F83" s="25"/>
      <c r="G83" s="25"/>
      <c r="H83" s="25"/>
      <c r="I83" s="25"/>
    </row>
    <row r="84" spans="1:9">
      <c r="A84" s="714"/>
      <c r="B84" s="714"/>
      <c r="C84" s="25" t="s">
        <v>242</v>
      </c>
      <c r="D84" s="25" t="s">
        <v>130</v>
      </c>
      <c r="E84" s="714"/>
      <c r="F84" s="25"/>
      <c r="G84" s="25"/>
      <c r="H84" s="25"/>
      <c r="I84" s="25"/>
    </row>
    <row r="85" spans="1:9" ht="30">
      <c r="A85" s="714"/>
      <c r="B85" s="714"/>
      <c r="C85" s="25" t="s">
        <v>243</v>
      </c>
      <c r="D85" s="25" t="s">
        <v>132</v>
      </c>
      <c r="E85" s="714"/>
      <c r="F85" s="25"/>
      <c r="G85" s="25"/>
      <c r="H85" s="25"/>
      <c r="I85" s="25"/>
    </row>
    <row r="86" spans="1:9">
      <c r="A86" s="714"/>
      <c r="B86" s="714"/>
      <c r="C86" s="25" t="s">
        <v>244</v>
      </c>
      <c r="D86" s="25" t="s">
        <v>134</v>
      </c>
      <c r="E86" s="714"/>
      <c r="F86" s="25"/>
      <c r="G86" s="25"/>
      <c r="H86" s="25"/>
      <c r="I86" s="25"/>
    </row>
    <row r="87" spans="1:9" ht="30">
      <c r="A87" s="714"/>
      <c r="B87" s="714"/>
      <c r="C87" s="25" t="s">
        <v>245</v>
      </c>
      <c r="D87" s="25" t="s">
        <v>136</v>
      </c>
      <c r="E87" s="714"/>
      <c r="F87" s="25"/>
      <c r="G87" s="25"/>
      <c r="H87" s="25"/>
      <c r="I87" s="25"/>
    </row>
    <row r="88" spans="1:9">
      <c r="A88" s="714"/>
      <c r="B88" s="714"/>
      <c r="C88" s="25" t="s">
        <v>246</v>
      </c>
      <c r="D88" s="25" t="s">
        <v>138</v>
      </c>
      <c r="E88" s="714"/>
      <c r="F88" s="25"/>
      <c r="G88" s="25"/>
      <c r="H88" s="25"/>
      <c r="I88" s="25"/>
    </row>
    <row r="89" spans="1:9" ht="30">
      <c r="A89" s="714"/>
      <c r="B89" s="714"/>
      <c r="C89" s="25" t="s">
        <v>247</v>
      </c>
      <c r="D89" s="25"/>
      <c r="E89" s="714"/>
      <c r="F89" s="25"/>
      <c r="G89" s="25"/>
      <c r="H89" s="25"/>
      <c r="I89" s="25"/>
    </row>
    <row r="90" spans="1:9" ht="30">
      <c r="A90" s="714" t="s">
        <v>249</v>
      </c>
      <c r="B90" s="714">
        <v>17</v>
      </c>
      <c r="C90" s="25" t="s">
        <v>248</v>
      </c>
      <c r="D90" s="25" t="s">
        <v>141</v>
      </c>
      <c r="E90" s="25" t="s">
        <v>111</v>
      </c>
      <c r="F90" s="714" t="s">
        <v>22</v>
      </c>
      <c r="G90" s="714" t="s">
        <v>22</v>
      </c>
      <c r="H90" s="714" t="s">
        <v>22</v>
      </c>
      <c r="I90" s="714" t="s">
        <v>22</v>
      </c>
    </row>
    <row r="91" spans="1:9">
      <c r="A91" s="714"/>
      <c r="B91" s="714"/>
      <c r="C91" s="25"/>
      <c r="D91" s="25"/>
      <c r="E91" s="25"/>
      <c r="F91" s="714"/>
      <c r="G91" s="714"/>
      <c r="H91" s="714"/>
      <c r="I91" s="714"/>
    </row>
    <row r="92" spans="1:9" ht="30">
      <c r="A92" s="714"/>
      <c r="B92" s="714"/>
      <c r="C92" s="25" t="s">
        <v>250</v>
      </c>
      <c r="D92" s="714" t="s">
        <v>144</v>
      </c>
      <c r="E92" s="25" t="s">
        <v>158</v>
      </c>
      <c r="F92" s="714"/>
      <c r="G92" s="714"/>
      <c r="H92" s="714"/>
      <c r="I92" s="714"/>
    </row>
    <row r="93" spans="1:9">
      <c r="A93" s="714"/>
      <c r="B93" s="714"/>
      <c r="C93" s="25" t="s">
        <v>251</v>
      </c>
      <c r="D93" s="714"/>
      <c r="E93" s="25"/>
      <c r="F93" s="714"/>
      <c r="G93" s="714"/>
      <c r="H93" s="714"/>
      <c r="I93" s="714"/>
    </row>
    <row r="94" spans="1:9">
      <c r="A94" s="23"/>
      <c r="B94" s="24"/>
      <c r="C94" s="25" t="s">
        <v>252</v>
      </c>
      <c r="D94" s="24"/>
      <c r="E94" s="24"/>
      <c r="F94" s="24"/>
      <c r="G94" s="24"/>
      <c r="H94" s="24"/>
      <c r="I94" s="24"/>
    </row>
    <row r="95" spans="1:9">
      <c r="A95" s="24"/>
      <c r="B95" s="24"/>
      <c r="C95" s="25" t="s">
        <v>253</v>
      </c>
      <c r="D95" s="24"/>
      <c r="E95" s="24"/>
      <c r="F95" s="24"/>
      <c r="G95" s="24"/>
      <c r="H95" s="24"/>
      <c r="I95" s="24"/>
    </row>
  </sheetData>
  <mergeCells count="114">
    <mergeCell ref="A90:A93"/>
    <mergeCell ref="B90:B93"/>
    <mergeCell ref="F90:F93"/>
    <mergeCell ref="G90:G93"/>
    <mergeCell ref="H90:H93"/>
    <mergeCell ref="I90:I93"/>
    <mergeCell ref="D92:D93"/>
    <mergeCell ref="I73:I81"/>
    <mergeCell ref="D75:D76"/>
    <mergeCell ref="D77:D78"/>
    <mergeCell ref="A82:A89"/>
    <mergeCell ref="B82:B89"/>
    <mergeCell ref="E82:E89"/>
    <mergeCell ref="A73:A81"/>
    <mergeCell ref="B73:B81"/>
    <mergeCell ref="E73:E81"/>
    <mergeCell ref="F73:F81"/>
    <mergeCell ref="G73:G81"/>
    <mergeCell ref="H73:H81"/>
    <mergeCell ref="I60:I61"/>
    <mergeCell ref="A62:A72"/>
    <mergeCell ref="B62:B72"/>
    <mergeCell ref="C62:C63"/>
    <mergeCell ref="F62:F65"/>
    <mergeCell ref="G62:G65"/>
    <mergeCell ref="H62:H65"/>
    <mergeCell ref="I62:I65"/>
    <mergeCell ref="D67:D68"/>
    <mergeCell ref="B55:B61"/>
    <mergeCell ref="E55:E58"/>
    <mergeCell ref="F55:F59"/>
    <mergeCell ref="G55:G59"/>
    <mergeCell ref="H55:H59"/>
    <mergeCell ref="I55:I59"/>
    <mergeCell ref="E60:E61"/>
    <mergeCell ref="F60:F61"/>
    <mergeCell ref="G60:G61"/>
    <mergeCell ref="H60:H61"/>
    <mergeCell ref="A24:A61"/>
    <mergeCell ref="I48:I49"/>
    <mergeCell ref="B51:B54"/>
    <mergeCell ref="D51:D54"/>
    <mergeCell ref="E51:E54"/>
    <mergeCell ref="F51:F54"/>
    <mergeCell ref="G51:G54"/>
    <mergeCell ref="H51:H54"/>
    <mergeCell ref="I51:I54"/>
    <mergeCell ref="B48:B49"/>
    <mergeCell ref="D48:D49"/>
    <mergeCell ref="E48:E49"/>
    <mergeCell ref="F48:F49"/>
    <mergeCell ref="G48:G49"/>
    <mergeCell ref="H48:H49"/>
    <mergeCell ref="I43:I47"/>
    <mergeCell ref="D44:D46"/>
    <mergeCell ref="B36:B42"/>
    <mergeCell ref="E36:E42"/>
    <mergeCell ref="F36:F42"/>
    <mergeCell ref="G36:G42"/>
    <mergeCell ref="H36:H42"/>
    <mergeCell ref="I36:I42"/>
    <mergeCell ref="D38:D41"/>
    <mergeCell ref="B43:B47"/>
    <mergeCell ref="E43:E47"/>
    <mergeCell ref="F43:F47"/>
    <mergeCell ref="G43:G47"/>
    <mergeCell ref="H43:H47"/>
    <mergeCell ref="I33:I35"/>
    <mergeCell ref="I24:I29"/>
    <mergeCell ref="D25:D28"/>
    <mergeCell ref="B30:B32"/>
    <mergeCell ref="E30:E32"/>
    <mergeCell ref="F30:F32"/>
    <mergeCell ref="G30:G32"/>
    <mergeCell ref="H30:H32"/>
    <mergeCell ref="I30:I32"/>
    <mergeCell ref="B24:B29"/>
    <mergeCell ref="E24:E29"/>
    <mergeCell ref="F24:F29"/>
    <mergeCell ref="G24:G29"/>
    <mergeCell ref="H24:H29"/>
    <mergeCell ref="B33:B35"/>
    <mergeCell ref="E33:E35"/>
    <mergeCell ref="F33:F35"/>
    <mergeCell ref="G33:G35"/>
    <mergeCell ref="H33:H35"/>
    <mergeCell ref="I10:I12"/>
    <mergeCell ref="B15:B18"/>
    <mergeCell ref="D15:D18"/>
    <mergeCell ref="E15:E18"/>
    <mergeCell ref="F15:F18"/>
    <mergeCell ref="G15:G18"/>
    <mergeCell ref="H15:H18"/>
    <mergeCell ref="I15:I18"/>
    <mergeCell ref="B19:B23"/>
    <mergeCell ref="D19:D23"/>
    <mergeCell ref="E19:E23"/>
    <mergeCell ref="G1:G2"/>
    <mergeCell ref="H1:H2"/>
    <mergeCell ref="A3:A9"/>
    <mergeCell ref="B3:B9"/>
    <mergeCell ref="D3:D9"/>
    <mergeCell ref="E3:E9"/>
    <mergeCell ref="A10:A23"/>
    <mergeCell ref="B10:B14"/>
    <mergeCell ref="D10:D14"/>
    <mergeCell ref="E10:E14"/>
    <mergeCell ref="A1:B2"/>
    <mergeCell ref="C1:C2"/>
    <mergeCell ref="D1:D2"/>
    <mergeCell ref="E1:E2"/>
    <mergeCell ref="F10:F12"/>
    <mergeCell ref="G10:G12"/>
    <mergeCell ref="H10:H12"/>
  </mergeCells>
  <phoneticPr fontId="38" type="noConversion"/>
  <pageMargins left="0.36" right="0.70866141732283472" top="0.36" bottom="0.34" header="0.31496062992125984" footer="0.31496062992125984"/>
  <pageSetup paperSize="9" scale="7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pageSetUpPr fitToPage="1"/>
  </sheetPr>
  <dimension ref="A1:I95"/>
  <sheetViews>
    <sheetView view="pageBreakPreview" zoomScale="85" zoomScaleNormal="85" zoomScaleSheetLayoutView="85" workbookViewId="0">
      <selection activeCell="C18" sqref="C18"/>
    </sheetView>
  </sheetViews>
  <sheetFormatPr baseColWidth="10" defaultColWidth="11.28515625" defaultRowHeight="15"/>
  <cols>
    <col min="1" max="1" width="18.28515625" style="1" customWidth="1"/>
    <col min="2" max="2" width="4" style="5" customWidth="1"/>
    <col min="3" max="3" width="64.28515625" style="1" customWidth="1"/>
    <col min="4" max="4" width="16" style="1" customWidth="1"/>
    <col min="5" max="5" width="15.28515625" style="1" customWidth="1"/>
    <col min="6" max="6" width="12.28515625" style="1" customWidth="1"/>
    <col min="7" max="8" width="25.7109375" style="1" customWidth="1"/>
    <col min="9" max="9" width="12" style="1" customWidth="1"/>
    <col min="10" max="16384" width="11.28515625" style="1"/>
  </cols>
  <sheetData>
    <row r="1" spans="1:9" ht="45">
      <c r="A1" s="721" t="s">
        <v>0</v>
      </c>
      <c r="B1" s="722"/>
      <c r="C1" s="725" t="s">
        <v>1</v>
      </c>
      <c r="D1" s="719" t="s">
        <v>2</v>
      </c>
      <c r="E1" s="725" t="s">
        <v>3</v>
      </c>
      <c r="F1" s="6" t="s">
        <v>4</v>
      </c>
      <c r="G1" s="719" t="s">
        <v>5</v>
      </c>
      <c r="H1" s="719" t="s">
        <v>6</v>
      </c>
      <c r="I1" s="6" t="s">
        <v>7</v>
      </c>
    </row>
    <row r="2" spans="1:9" ht="30">
      <c r="A2" s="723"/>
      <c r="B2" s="724"/>
      <c r="C2" s="725"/>
      <c r="D2" s="726"/>
      <c r="E2" s="725"/>
      <c r="F2" s="7" t="s">
        <v>8</v>
      </c>
      <c r="G2" s="720"/>
      <c r="H2" s="720"/>
      <c r="I2" s="7" t="s">
        <v>9</v>
      </c>
    </row>
    <row r="3" spans="1:9">
      <c r="A3" s="727" t="s">
        <v>10</v>
      </c>
      <c r="B3" s="728">
        <v>1</v>
      </c>
      <c r="C3" s="8" t="s">
        <v>11</v>
      </c>
      <c r="D3" s="727" t="s">
        <v>12</v>
      </c>
      <c r="E3" s="731" t="s">
        <v>13</v>
      </c>
      <c r="F3" s="9"/>
      <c r="G3" s="9"/>
      <c r="H3" s="9"/>
      <c r="I3" s="4"/>
    </row>
    <row r="4" spans="1:9">
      <c r="A4" s="727"/>
      <c r="B4" s="729"/>
      <c r="C4" s="10" t="s">
        <v>14</v>
      </c>
      <c r="D4" s="727"/>
      <c r="E4" s="731"/>
      <c r="F4" s="11"/>
      <c r="G4" s="11"/>
      <c r="H4" s="11"/>
      <c r="I4" s="11"/>
    </row>
    <row r="5" spans="1:9">
      <c r="A5" s="727"/>
      <c r="B5" s="729"/>
      <c r="C5" s="10" t="s">
        <v>15</v>
      </c>
      <c r="D5" s="727"/>
      <c r="E5" s="731"/>
      <c r="F5" s="11"/>
      <c r="G5" s="11"/>
      <c r="H5" s="11"/>
      <c r="I5" s="11"/>
    </row>
    <row r="6" spans="1:9">
      <c r="A6" s="727"/>
      <c r="B6" s="729"/>
      <c r="C6" s="10" t="s">
        <v>16</v>
      </c>
      <c r="D6" s="727"/>
      <c r="E6" s="731"/>
      <c r="F6" s="11"/>
      <c r="G6" s="11"/>
      <c r="H6" s="11"/>
      <c r="I6" s="11"/>
    </row>
    <row r="7" spans="1:9">
      <c r="A7" s="727"/>
      <c r="B7" s="729"/>
      <c r="C7" s="10" t="s">
        <v>17</v>
      </c>
      <c r="D7" s="727"/>
      <c r="E7" s="731"/>
      <c r="F7" s="11"/>
      <c r="G7" s="11"/>
      <c r="H7" s="11"/>
      <c r="I7" s="11"/>
    </row>
    <row r="8" spans="1:9">
      <c r="A8" s="727"/>
      <c r="B8" s="729"/>
      <c r="C8" s="12" t="s">
        <v>18</v>
      </c>
      <c r="D8" s="727"/>
      <c r="E8" s="731"/>
      <c r="F8" s="13"/>
      <c r="G8" s="13"/>
      <c r="H8" s="13"/>
      <c r="I8" s="13"/>
    </row>
    <row r="9" spans="1:9">
      <c r="A9" s="727"/>
      <c r="B9" s="730"/>
      <c r="C9" s="12" t="s">
        <v>258</v>
      </c>
      <c r="D9" s="727"/>
      <c r="E9" s="732"/>
      <c r="F9" s="14"/>
      <c r="G9" s="14"/>
      <c r="H9" s="14"/>
      <c r="I9" s="14"/>
    </row>
    <row r="10" spans="1:9" ht="30">
      <c r="A10" s="727" t="s">
        <v>19</v>
      </c>
      <c r="B10" s="728">
        <v>2</v>
      </c>
      <c r="C10" s="15" t="s">
        <v>20</v>
      </c>
      <c r="D10" s="727" t="s">
        <v>21</v>
      </c>
      <c r="E10" s="733" t="s">
        <v>13</v>
      </c>
      <c r="F10" s="9" t="s">
        <v>22</v>
      </c>
      <c r="G10" s="9" t="s">
        <v>22</v>
      </c>
      <c r="H10" s="9" t="s">
        <v>22</v>
      </c>
      <c r="I10" s="9"/>
    </row>
    <row r="11" spans="1:9">
      <c r="A11" s="727"/>
      <c r="B11" s="729"/>
      <c r="C11" s="10" t="s">
        <v>23</v>
      </c>
      <c r="D11" s="727"/>
      <c r="E11" s="731"/>
      <c r="F11" s="11"/>
      <c r="G11" s="11"/>
      <c r="H11" s="11"/>
      <c r="I11" s="11"/>
    </row>
    <row r="12" spans="1:9">
      <c r="A12" s="727"/>
      <c r="B12" s="729"/>
      <c r="C12" s="10" t="s">
        <v>24</v>
      </c>
      <c r="D12" s="727"/>
      <c r="E12" s="731"/>
      <c r="F12" s="11"/>
      <c r="G12" s="11"/>
      <c r="H12" s="11"/>
      <c r="I12" s="11"/>
    </row>
    <row r="13" spans="1:9">
      <c r="A13" s="727"/>
      <c r="B13" s="729"/>
      <c r="C13" s="10" t="s">
        <v>25</v>
      </c>
      <c r="D13" s="727"/>
      <c r="E13" s="731"/>
      <c r="F13" s="11"/>
      <c r="G13" s="11"/>
      <c r="H13" s="11"/>
      <c r="I13" s="11"/>
    </row>
    <row r="14" spans="1:9">
      <c r="A14" s="727"/>
      <c r="B14" s="730"/>
      <c r="C14" s="12" t="s">
        <v>26</v>
      </c>
      <c r="D14" s="727"/>
      <c r="E14" s="732"/>
      <c r="F14" s="14"/>
      <c r="G14" s="14"/>
      <c r="H14" s="14"/>
      <c r="I14" s="14"/>
    </row>
    <row r="15" spans="1:9">
      <c r="A15" s="727"/>
      <c r="B15" s="728">
        <v>3</v>
      </c>
      <c r="C15" s="15" t="s">
        <v>27</v>
      </c>
      <c r="D15" s="727" t="s">
        <v>28</v>
      </c>
      <c r="E15" s="733" t="s">
        <v>13</v>
      </c>
      <c r="F15" s="9" t="s">
        <v>22</v>
      </c>
      <c r="G15" s="9" t="s">
        <v>22</v>
      </c>
      <c r="H15" s="9" t="s">
        <v>22</v>
      </c>
      <c r="I15" s="9"/>
    </row>
    <row r="16" spans="1:9">
      <c r="A16" s="727"/>
      <c r="B16" s="729"/>
      <c r="C16" s="10" t="s">
        <v>29</v>
      </c>
      <c r="D16" s="727"/>
      <c r="E16" s="731"/>
      <c r="F16" s="11"/>
      <c r="G16" s="11"/>
      <c r="H16" s="11"/>
      <c r="I16" s="11"/>
    </row>
    <row r="17" spans="1:9">
      <c r="A17" s="727"/>
      <c r="B17" s="729"/>
      <c r="C17" s="10" t="s">
        <v>30</v>
      </c>
      <c r="D17" s="727"/>
      <c r="E17" s="731"/>
      <c r="F17" s="11"/>
      <c r="G17" s="11"/>
      <c r="H17" s="11"/>
      <c r="I17" s="11"/>
    </row>
    <row r="18" spans="1:9">
      <c r="A18" s="727"/>
      <c r="B18" s="730"/>
      <c r="C18" s="12" t="s">
        <v>31</v>
      </c>
      <c r="D18" s="727"/>
      <c r="E18" s="732"/>
      <c r="F18" s="14"/>
      <c r="G18" s="14"/>
      <c r="H18" s="14"/>
      <c r="I18" s="14"/>
    </row>
    <row r="19" spans="1:9">
      <c r="A19" s="727"/>
      <c r="B19" s="728">
        <v>4</v>
      </c>
      <c r="C19" s="15" t="s">
        <v>32</v>
      </c>
      <c r="D19" s="727" t="s">
        <v>33</v>
      </c>
      <c r="E19" s="733" t="s">
        <v>13</v>
      </c>
      <c r="F19" s="9"/>
      <c r="G19" s="9"/>
      <c r="H19" s="9"/>
      <c r="I19" s="9"/>
    </row>
    <row r="20" spans="1:9">
      <c r="A20" s="727"/>
      <c r="B20" s="729"/>
      <c r="C20" s="10" t="s">
        <v>34</v>
      </c>
      <c r="D20" s="727"/>
      <c r="E20" s="731"/>
      <c r="F20" s="11"/>
      <c r="G20" s="11"/>
      <c r="H20" s="11"/>
      <c r="I20" s="11"/>
    </row>
    <row r="21" spans="1:9">
      <c r="A21" s="727"/>
      <c r="B21" s="729"/>
      <c r="C21" s="10" t="s">
        <v>35</v>
      </c>
      <c r="D21" s="727"/>
      <c r="E21" s="731"/>
      <c r="F21" s="11"/>
      <c r="G21" s="11"/>
      <c r="H21" s="11"/>
      <c r="I21" s="11"/>
    </row>
    <row r="22" spans="1:9">
      <c r="A22" s="727"/>
      <c r="B22" s="729"/>
      <c r="C22" s="10" t="s">
        <v>36</v>
      </c>
      <c r="D22" s="727"/>
      <c r="E22" s="731"/>
      <c r="F22" s="11"/>
      <c r="G22" s="11"/>
      <c r="H22" s="11"/>
      <c r="I22" s="11"/>
    </row>
    <row r="23" spans="1:9">
      <c r="A23" s="727"/>
      <c r="B23" s="729"/>
      <c r="C23" s="12" t="s">
        <v>37</v>
      </c>
      <c r="D23" s="727"/>
      <c r="E23" s="731"/>
      <c r="F23" s="13"/>
      <c r="G23" s="13"/>
      <c r="H23" s="13"/>
      <c r="I23" s="13"/>
    </row>
    <row r="24" spans="1:9">
      <c r="A24" s="727"/>
      <c r="B24" s="730"/>
      <c r="C24" s="12" t="s">
        <v>259</v>
      </c>
      <c r="D24" s="727"/>
      <c r="E24" s="731"/>
      <c r="F24" s="14"/>
      <c r="G24" s="14"/>
      <c r="H24" s="14"/>
      <c r="I24" s="14"/>
    </row>
    <row r="25" spans="1:9" ht="45">
      <c r="A25" s="727" t="s">
        <v>38</v>
      </c>
      <c r="B25" s="728">
        <v>5</v>
      </c>
      <c r="C25" s="15" t="s">
        <v>39</v>
      </c>
      <c r="D25" s="727"/>
      <c r="E25" s="16" t="s">
        <v>13</v>
      </c>
      <c r="F25" s="9" t="s">
        <v>22</v>
      </c>
      <c r="G25" s="9" t="s">
        <v>22</v>
      </c>
      <c r="H25" s="9" t="s">
        <v>22</v>
      </c>
      <c r="I25" s="9"/>
    </row>
    <row r="26" spans="1:9">
      <c r="A26" s="727"/>
      <c r="B26" s="729"/>
      <c r="C26" s="10" t="s">
        <v>40</v>
      </c>
      <c r="D26" s="727" t="s">
        <v>41</v>
      </c>
      <c r="E26" s="731"/>
      <c r="F26" s="11"/>
      <c r="G26" s="11"/>
      <c r="H26" s="11"/>
      <c r="I26" s="11"/>
    </row>
    <row r="27" spans="1:9">
      <c r="A27" s="727"/>
      <c r="B27" s="729"/>
      <c r="C27" s="10" t="s">
        <v>42</v>
      </c>
      <c r="D27" s="727"/>
      <c r="E27" s="731"/>
      <c r="F27" s="11"/>
      <c r="G27" s="11"/>
      <c r="H27" s="11"/>
      <c r="I27" s="11"/>
    </row>
    <row r="28" spans="1:9">
      <c r="A28" s="727"/>
      <c r="B28" s="729"/>
      <c r="C28" s="10" t="s">
        <v>43</v>
      </c>
      <c r="D28" s="727"/>
      <c r="E28" s="731"/>
      <c r="F28" s="11"/>
      <c r="G28" s="11"/>
      <c r="H28" s="11"/>
      <c r="I28" s="11"/>
    </row>
    <row r="29" spans="1:9">
      <c r="A29" s="727"/>
      <c r="B29" s="729"/>
      <c r="C29" s="10" t="s">
        <v>44</v>
      </c>
      <c r="D29" s="727"/>
      <c r="E29" s="732"/>
      <c r="F29" s="11"/>
      <c r="G29" s="11"/>
      <c r="H29" s="11"/>
      <c r="I29" s="11"/>
    </row>
    <row r="30" spans="1:9">
      <c r="A30" s="727"/>
      <c r="B30" s="730"/>
      <c r="C30" s="17" t="s">
        <v>45</v>
      </c>
      <c r="D30" s="727" t="s">
        <v>46</v>
      </c>
      <c r="E30" s="18"/>
      <c r="F30" s="14"/>
      <c r="G30" s="14"/>
      <c r="H30" s="14"/>
      <c r="I30" s="14"/>
    </row>
    <row r="31" spans="1:9">
      <c r="A31" s="727"/>
      <c r="B31" s="728">
        <v>6</v>
      </c>
      <c r="C31" s="15" t="s">
        <v>47</v>
      </c>
      <c r="D31" s="727"/>
      <c r="E31" s="734" t="s">
        <v>13</v>
      </c>
      <c r="F31" s="9" t="s">
        <v>22</v>
      </c>
      <c r="G31" s="9" t="s">
        <v>22</v>
      </c>
      <c r="H31" s="9" t="s">
        <v>22</v>
      </c>
      <c r="I31" s="9"/>
    </row>
    <row r="32" spans="1:9" ht="30">
      <c r="A32" s="727"/>
      <c r="B32" s="729"/>
      <c r="C32" s="10" t="s">
        <v>48</v>
      </c>
      <c r="D32" s="19" t="s">
        <v>49</v>
      </c>
      <c r="E32" s="734"/>
      <c r="F32" s="11"/>
      <c r="G32" s="11"/>
      <c r="H32" s="11"/>
      <c r="I32" s="11"/>
    </row>
    <row r="33" spans="1:9">
      <c r="A33" s="727"/>
      <c r="B33" s="730"/>
      <c r="C33" s="12" t="s">
        <v>50</v>
      </c>
      <c r="D33" s="19" t="s">
        <v>46</v>
      </c>
      <c r="E33" s="734"/>
      <c r="F33" s="14"/>
      <c r="G33" s="14"/>
      <c r="H33" s="14"/>
      <c r="I33" s="14"/>
    </row>
    <row r="34" spans="1:9" ht="30">
      <c r="A34" s="727"/>
      <c r="B34" s="728">
        <v>7</v>
      </c>
      <c r="C34" s="15" t="s">
        <v>51</v>
      </c>
      <c r="D34" s="19" t="s">
        <v>52</v>
      </c>
      <c r="E34" s="734" t="s">
        <v>13</v>
      </c>
      <c r="F34" s="9" t="s">
        <v>22</v>
      </c>
      <c r="G34" s="9" t="s">
        <v>22</v>
      </c>
      <c r="H34" s="9" t="s">
        <v>22</v>
      </c>
      <c r="I34" s="9"/>
    </row>
    <row r="35" spans="1:9">
      <c r="A35" s="727"/>
      <c r="B35" s="729"/>
      <c r="C35" s="10" t="s">
        <v>53</v>
      </c>
      <c r="D35" s="19" t="s">
        <v>54</v>
      </c>
      <c r="E35" s="734"/>
      <c r="F35" s="11"/>
      <c r="G35" s="11"/>
      <c r="H35" s="11"/>
      <c r="I35" s="11"/>
    </row>
    <row r="36" spans="1:9">
      <c r="A36" s="727"/>
      <c r="B36" s="730"/>
      <c r="C36" s="12" t="s">
        <v>55</v>
      </c>
      <c r="D36" s="19"/>
      <c r="E36" s="734"/>
      <c r="F36" s="14"/>
      <c r="G36" s="14"/>
      <c r="H36" s="14"/>
      <c r="I36" s="14"/>
    </row>
    <row r="37" spans="1:9">
      <c r="A37" s="727"/>
      <c r="B37" s="728">
        <v>8</v>
      </c>
      <c r="C37" s="15" t="s">
        <v>56</v>
      </c>
      <c r="D37" s="19"/>
      <c r="E37" s="734" t="s">
        <v>13</v>
      </c>
      <c r="F37" s="9" t="s">
        <v>22</v>
      </c>
      <c r="G37" s="9" t="s">
        <v>22</v>
      </c>
      <c r="H37" s="9" t="s">
        <v>22</v>
      </c>
      <c r="I37" s="9"/>
    </row>
    <row r="38" spans="1:9">
      <c r="A38" s="727"/>
      <c r="B38" s="729"/>
      <c r="C38" s="10" t="s">
        <v>57</v>
      </c>
      <c r="D38" s="19" t="s">
        <v>58</v>
      </c>
      <c r="E38" s="734"/>
      <c r="F38" s="11"/>
      <c r="G38" s="11"/>
      <c r="H38" s="11"/>
      <c r="I38" s="11"/>
    </row>
    <row r="39" spans="1:9">
      <c r="A39" s="727"/>
      <c r="B39" s="729"/>
      <c r="C39" s="10" t="s">
        <v>59</v>
      </c>
      <c r="D39" s="727" t="s">
        <v>60</v>
      </c>
      <c r="E39" s="734"/>
      <c r="F39" s="11"/>
      <c r="G39" s="11"/>
      <c r="H39" s="11"/>
      <c r="I39" s="11"/>
    </row>
    <row r="40" spans="1:9">
      <c r="A40" s="727"/>
      <c r="B40" s="729"/>
      <c r="C40" s="10" t="s">
        <v>61</v>
      </c>
      <c r="D40" s="727"/>
      <c r="E40" s="734"/>
      <c r="F40" s="11"/>
      <c r="G40" s="11"/>
      <c r="H40" s="11"/>
      <c r="I40" s="11"/>
    </row>
    <row r="41" spans="1:9">
      <c r="A41" s="727"/>
      <c r="B41" s="729"/>
      <c r="C41" s="10" t="s">
        <v>62</v>
      </c>
      <c r="D41" s="727"/>
      <c r="E41" s="734"/>
      <c r="F41" s="11"/>
      <c r="G41" s="11"/>
      <c r="H41" s="11"/>
      <c r="I41" s="11"/>
    </row>
    <row r="42" spans="1:9">
      <c r="A42" s="727"/>
      <c r="B42" s="729"/>
      <c r="C42" s="10" t="s">
        <v>63</v>
      </c>
      <c r="D42" s="727"/>
      <c r="E42" s="734"/>
      <c r="F42" s="11"/>
      <c r="G42" s="11"/>
      <c r="H42" s="11"/>
      <c r="I42" s="11"/>
    </row>
    <row r="43" spans="1:9">
      <c r="A43" s="727"/>
      <c r="B43" s="730"/>
      <c r="C43" s="12" t="s">
        <v>64</v>
      </c>
      <c r="D43" s="727" t="s">
        <v>46</v>
      </c>
      <c r="E43" s="734"/>
      <c r="F43" s="14"/>
      <c r="G43" s="14"/>
      <c r="H43" s="14"/>
      <c r="I43" s="14"/>
    </row>
    <row r="44" spans="1:9">
      <c r="A44" s="727"/>
      <c r="B44" s="728">
        <v>9</v>
      </c>
      <c r="C44" s="15" t="s">
        <v>65</v>
      </c>
      <c r="D44" s="727"/>
      <c r="E44" s="734" t="s">
        <v>13</v>
      </c>
      <c r="F44" s="9" t="s">
        <v>22</v>
      </c>
      <c r="G44" s="9" t="s">
        <v>22</v>
      </c>
      <c r="H44" s="9" t="s">
        <v>22</v>
      </c>
      <c r="I44" s="9"/>
    </row>
    <row r="45" spans="1:9">
      <c r="A45" s="727"/>
      <c r="B45" s="729"/>
      <c r="C45" s="10" t="s">
        <v>66</v>
      </c>
      <c r="D45" s="727" t="s">
        <v>60</v>
      </c>
      <c r="E45" s="734"/>
      <c r="F45" s="11"/>
      <c r="G45" s="11"/>
      <c r="H45" s="11"/>
      <c r="I45" s="11"/>
    </row>
    <row r="46" spans="1:9">
      <c r="A46" s="727"/>
      <c r="B46" s="729"/>
      <c r="C46" s="10" t="s">
        <v>67</v>
      </c>
      <c r="D46" s="727"/>
      <c r="E46" s="734"/>
      <c r="F46" s="11"/>
      <c r="G46" s="11"/>
      <c r="H46" s="11"/>
      <c r="I46" s="11"/>
    </row>
    <row r="47" spans="1:9">
      <c r="A47" s="727"/>
      <c r="B47" s="729"/>
      <c r="C47" s="10" t="s">
        <v>68</v>
      </c>
      <c r="D47" s="727"/>
      <c r="E47" s="734"/>
      <c r="F47" s="11"/>
      <c r="G47" s="11"/>
      <c r="H47" s="11"/>
      <c r="I47" s="11"/>
    </row>
    <row r="48" spans="1:9" ht="30">
      <c r="A48" s="727"/>
      <c r="B48" s="730"/>
      <c r="C48" s="12" t="s">
        <v>69</v>
      </c>
      <c r="D48" s="19" t="s">
        <v>46</v>
      </c>
      <c r="E48" s="734"/>
      <c r="F48" s="14"/>
      <c r="G48" s="14"/>
      <c r="H48" s="14"/>
      <c r="I48" s="14"/>
    </row>
    <row r="49" spans="1:9" ht="45">
      <c r="A49" s="727"/>
      <c r="B49" s="728">
        <v>10</v>
      </c>
      <c r="C49" s="15" t="s">
        <v>70</v>
      </c>
      <c r="D49" s="727" t="s">
        <v>71</v>
      </c>
      <c r="E49" s="734" t="s">
        <v>13</v>
      </c>
      <c r="F49" s="9" t="s">
        <v>22</v>
      </c>
      <c r="G49" s="9" t="s">
        <v>22</v>
      </c>
      <c r="H49" s="9" t="s">
        <v>22</v>
      </c>
      <c r="I49" s="9"/>
    </row>
    <row r="50" spans="1:9">
      <c r="A50" s="727"/>
      <c r="B50" s="730"/>
      <c r="C50" s="12" t="s">
        <v>72</v>
      </c>
      <c r="D50" s="727"/>
      <c r="E50" s="734"/>
      <c r="F50" s="14"/>
      <c r="G50" s="14"/>
      <c r="H50" s="14"/>
      <c r="I50" s="14"/>
    </row>
    <row r="51" spans="1:9" ht="45">
      <c r="A51" s="727"/>
      <c r="B51" s="20">
        <v>11</v>
      </c>
      <c r="C51" s="21" t="s">
        <v>73</v>
      </c>
      <c r="D51" s="19" t="s">
        <v>74</v>
      </c>
      <c r="E51" s="16" t="s">
        <v>13</v>
      </c>
      <c r="F51" s="19"/>
      <c r="G51" s="19"/>
      <c r="H51" s="19"/>
      <c r="I51" s="19"/>
    </row>
    <row r="52" spans="1:9">
      <c r="A52" s="727"/>
      <c r="B52" s="728">
        <v>12</v>
      </c>
      <c r="C52" s="15" t="s">
        <v>75</v>
      </c>
      <c r="D52" s="727" t="s">
        <v>76</v>
      </c>
      <c r="E52" s="734" t="s">
        <v>13</v>
      </c>
      <c r="F52" s="9" t="s">
        <v>22</v>
      </c>
      <c r="G52" s="9" t="s">
        <v>22</v>
      </c>
      <c r="H52" s="9" t="s">
        <v>22</v>
      </c>
      <c r="I52" s="9"/>
    </row>
    <row r="53" spans="1:9">
      <c r="A53" s="727"/>
      <c r="B53" s="729"/>
      <c r="C53" s="10" t="s">
        <v>77</v>
      </c>
      <c r="D53" s="727"/>
      <c r="E53" s="734"/>
      <c r="F53" s="11"/>
      <c r="G53" s="11"/>
      <c r="H53" s="11"/>
      <c r="I53" s="11"/>
    </row>
    <row r="54" spans="1:9">
      <c r="A54" s="727"/>
      <c r="B54" s="729"/>
      <c r="C54" s="10" t="s">
        <v>78</v>
      </c>
      <c r="D54" s="727"/>
      <c r="E54" s="734"/>
      <c r="F54" s="11"/>
      <c r="G54" s="11"/>
      <c r="H54" s="11"/>
      <c r="I54" s="11"/>
    </row>
    <row r="55" spans="1:9">
      <c r="A55" s="727"/>
      <c r="B55" s="729"/>
      <c r="C55" s="12" t="s">
        <v>79</v>
      </c>
      <c r="D55" s="727"/>
      <c r="E55" s="734"/>
      <c r="F55" s="13"/>
      <c r="G55" s="13"/>
      <c r="H55" s="13"/>
      <c r="I55" s="13"/>
    </row>
    <row r="56" spans="1:9" ht="30">
      <c r="A56" s="727"/>
      <c r="B56" s="730"/>
      <c r="C56" s="12" t="s">
        <v>260</v>
      </c>
      <c r="D56" s="727"/>
      <c r="E56" s="734"/>
      <c r="F56" s="14"/>
      <c r="G56" s="14"/>
      <c r="H56" s="14"/>
      <c r="I56" s="14"/>
    </row>
    <row r="57" spans="1:9">
      <c r="A57" s="727"/>
      <c r="B57" s="728">
        <v>13</v>
      </c>
      <c r="C57" s="15" t="s">
        <v>80</v>
      </c>
      <c r="D57" s="727" t="s">
        <v>81</v>
      </c>
      <c r="E57" s="734" t="s">
        <v>13</v>
      </c>
      <c r="F57" s="9" t="s">
        <v>22</v>
      </c>
      <c r="G57" s="9" t="s">
        <v>22</v>
      </c>
      <c r="H57" s="9" t="s">
        <v>22</v>
      </c>
      <c r="I57" s="9"/>
    </row>
    <row r="58" spans="1:9" ht="30">
      <c r="A58" s="727"/>
      <c r="B58" s="729"/>
      <c r="C58" s="10" t="s">
        <v>82</v>
      </c>
      <c r="D58" s="727"/>
      <c r="E58" s="734"/>
      <c r="F58" s="11"/>
      <c r="G58" s="11"/>
      <c r="H58" s="11"/>
      <c r="I58" s="11"/>
    </row>
    <row r="59" spans="1:9" ht="30">
      <c r="A59" s="727"/>
      <c r="B59" s="729"/>
      <c r="C59" s="10" t="s">
        <v>83</v>
      </c>
      <c r="D59" s="727"/>
      <c r="E59" s="734"/>
      <c r="F59" s="11"/>
      <c r="G59" s="11"/>
      <c r="H59" s="11"/>
      <c r="I59" s="11"/>
    </row>
    <row r="60" spans="1:9" ht="30">
      <c r="A60" s="727"/>
      <c r="B60" s="729"/>
      <c r="C60" s="10" t="s">
        <v>84</v>
      </c>
      <c r="D60" s="727"/>
      <c r="E60" s="734"/>
      <c r="F60" s="11"/>
      <c r="G60" s="11"/>
      <c r="H60" s="11"/>
      <c r="I60" s="11"/>
    </row>
    <row r="61" spans="1:9" ht="30">
      <c r="A61" s="727"/>
      <c r="B61" s="729"/>
      <c r="C61" s="10" t="s">
        <v>85</v>
      </c>
      <c r="D61" s="19" t="s">
        <v>86</v>
      </c>
      <c r="E61" s="16" t="s">
        <v>87</v>
      </c>
      <c r="F61" s="11"/>
      <c r="G61" s="11"/>
      <c r="H61" s="11"/>
      <c r="I61" s="11"/>
    </row>
    <row r="62" spans="1:9">
      <c r="A62" s="727"/>
      <c r="B62" s="729"/>
      <c r="C62" s="10" t="s">
        <v>88</v>
      </c>
      <c r="D62" s="19" t="s">
        <v>89</v>
      </c>
      <c r="E62" s="16"/>
      <c r="F62" s="11"/>
      <c r="G62" s="11"/>
      <c r="H62" s="11"/>
      <c r="I62" s="11"/>
    </row>
    <row r="63" spans="1:9">
      <c r="A63" s="727"/>
      <c r="B63" s="730"/>
      <c r="C63" s="12"/>
      <c r="D63" s="19" t="s">
        <v>90</v>
      </c>
      <c r="E63" s="16"/>
      <c r="F63" s="14"/>
      <c r="G63" s="14"/>
      <c r="H63" s="14"/>
      <c r="I63" s="14"/>
    </row>
    <row r="64" spans="1:9">
      <c r="A64" s="727" t="s">
        <v>91</v>
      </c>
      <c r="B64" s="728">
        <v>14</v>
      </c>
      <c r="C64" s="15" t="s">
        <v>92</v>
      </c>
      <c r="D64" s="19" t="s">
        <v>93</v>
      </c>
      <c r="E64" s="734" t="s">
        <v>13</v>
      </c>
      <c r="F64" s="9" t="s">
        <v>22</v>
      </c>
      <c r="G64" s="9" t="s">
        <v>22</v>
      </c>
      <c r="H64" s="9" t="s">
        <v>22</v>
      </c>
      <c r="I64" s="9"/>
    </row>
    <row r="65" spans="1:9">
      <c r="A65" s="727"/>
      <c r="B65" s="729"/>
      <c r="C65" s="10" t="s">
        <v>94</v>
      </c>
      <c r="D65" s="727" t="s">
        <v>95</v>
      </c>
      <c r="E65" s="734"/>
      <c r="F65" s="11"/>
      <c r="G65" s="11"/>
      <c r="H65" s="11"/>
      <c r="I65" s="11"/>
    </row>
    <row r="66" spans="1:9">
      <c r="A66" s="727"/>
      <c r="B66" s="729"/>
      <c r="C66" s="10" t="s">
        <v>96</v>
      </c>
      <c r="D66" s="727"/>
      <c r="E66" s="734"/>
      <c r="F66" s="11"/>
      <c r="G66" s="11"/>
      <c r="H66" s="11"/>
      <c r="I66" s="11"/>
    </row>
    <row r="67" spans="1:9">
      <c r="A67" s="727"/>
      <c r="B67" s="729"/>
      <c r="C67" s="10" t="s">
        <v>97</v>
      </c>
      <c r="D67" s="727"/>
      <c r="E67" s="734"/>
      <c r="F67" s="11"/>
      <c r="G67" s="11"/>
      <c r="H67" s="11"/>
      <c r="I67" s="11"/>
    </row>
    <row r="68" spans="1:9">
      <c r="A68" s="727"/>
      <c r="B68" s="729"/>
      <c r="C68" s="10" t="s">
        <v>98</v>
      </c>
      <c r="D68" s="19" t="s">
        <v>99</v>
      </c>
      <c r="E68" s="734"/>
      <c r="F68" s="11"/>
      <c r="G68" s="11"/>
      <c r="H68" s="11"/>
      <c r="I68" s="11"/>
    </row>
    <row r="69" spans="1:9">
      <c r="A69" s="727"/>
      <c r="B69" s="729"/>
      <c r="C69" s="10" t="s">
        <v>100</v>
      </c>
      <c r="D69" s="727" t="s">
        <v>101</v>
      </c>
      <c r="E69" s="734"/>
      <c r="F69" s="11"/>
      <c r="G69" s="11"/>
      <c r="H69" s="11"/>
      <c r="I69" s="11"/>
    </row>
    <row r="70" spans="1:9">
      <c r="A70" s="727"/>
      <c r="B70" s="729"/>
      <c r="C70" s="10" t="s">
        <v>102</v>
      </c>
      <c r="D70" s="727"/>
      <c r="E70" s="734"/>
      <c r="F70" s="11"/>
      <c r="G70" s="11"/>
      <c r="H70" s="11"/>
      <c r="I70" s="11"/>
    </row>
    <row r="71" spans="1:9">
      <c r="A71" s="727"/>
      <c r="B71" s="729"/>
      <c r="C71" s="10" t="s">
        <v>103</v>
      </c>
      <c r="D71" s="727" t="s">
        <v>104</v>
      </c>
      <c r="E71" s="734"/>
      <c r="F71" s="11"/>
      <c r="G71" s="11"/>
      <c r="H71" s="11"/>
      <c r="I71" s="11"/>
    </row>
    <row r="72" spans="1:9">
      <c r="A72" s="727"/>
      <c r="B72" s="729"/>
      <c r="C72" s="10" t="s">
        <v>105</v>
      </c>
      <c r="D72" s="727"/>
      <c r="E72" s="734"/>
      <c r="F72" s="11"/>
      <c r="G72" s="11"/>
      <c r="H72" s="11"/>
      <c r="I72" s="11"/>
    </row>
    <row r="73" spans="1:9">
      <c r="A73" s="727"/>
      <c r="B73" s="729"/>
      <c r="C73" s="10" t="s">
        <v>106</v>
      </c>
      <c r="D73" s="727"/>
      <c r="E73" s="734"/>
      <c r="F73" s="11"/>
      <c r="G73" s="11"/>
      <c r="H73" s="11"/>
      <c r="I73" s="11"/>
    </row>
    <row r="74" spans="1:9">
      <c r="A74" s="727"/>
      <c r="B74" s="730"/>
      <c r="C74" s="12" t="s">
        <v>107</v>
      </c>
      <c r="D74" s="727"/>
      <c r="E74" s="734"/>
      <c r="F74" s="14"/>
      <c r="G74" s="14"/>
      <c r="H74" s="14"/>
      <c r="I74" s="14"/>
    </row>
    <row r="75" spans="1:9">
      <c r="A75" s="727" t="s">
        <v>108</v>
      </c>
      <c r="B75" s="728">
        <v>15</v>
      </c>
      <c r="C75" s="15" t="s">
        <v>109</v>
      </c>
      <c r="D75" s="19" t="s">
        <v>110</v>
      </c>
      <c r="E75" s="734" t="s">
        <v>111</v>
      </c>
      <c r="F75" s="9" t="s">
        <v>22</v>
      </c>
      <c r="G75" s="9" t="s">
        <v>22</v>
      </c>
      <c r="H75" s="9" t="s">
        <v>22</v>
      </c>
      <c r="I75" s="9"/>
    </row>
    <row r="76" spans="1:9" ht="30">
      <c r="A76" s="727"/>
      <c r="B76" s="729"/>
      <c r="C76" s="10" t="s">
        <v>112</v>
      </c>
      <c r="D76" s="19" t="s">
        <v>113</v>
      </c>
      <c r="E76" s="734"/>
      <c r="F76" s="11"/>
      <c r="G76" s="11"/>
      <c r="H76" s="11"/>
      <c r="I76" s="11"/>
    </row>
    <row r="77" spans="1:9">
      <c r="A77" s="727"/>
      <c r="B77" s="729"/>
      <c r="C77" s="10" t="s">
        <v>114</v>
      </c>
      <c r="D77" s="727" t="s">
        <v>115</v>
      </c>
      <c r="E77" s="734"/>
      <c r="F77" s="11"/>
      <c r="G77" s="11"/>
      <c r="H77" s="11"/>
      <c r="I77" s="11"/>
    </row>
    <row r="78" spans="1:9" ht="30">
      <c r="A78" s="727"/>
      <c r="B78" s="729"/>
      <c r="C78" s="10" t="s">
        <v>116</v>
      </c>
      <c r="D78" s="727"/>
      <c r="E78" s="734"/>
      <c r="F78" s="11"/>
      <c r="G78" s="11"/>
      <c r="H78" s="11"/>
      <c r="I78" s="11"/>
    </row>
    <row r="79" spans="1:9" ht="30">
      <c r="A79" s="727"/>
      <c r="B79" s="729"/>
      <c r="C79" s="10" t="s">
        <v>117</v>
      </c>
      <c r="D79" s="727" t="s">
        <v>118</v>
      </c>
      <c r="E79" s="734"/>
      <c r="F79" s="11"/>
      <c r="G79" s="11"/>
      <c r="H79" s="11"/>
      <c r="I79" s="11"/>
    </row>
    <row r="80" spans="1:9">
      <c r="A80" s="727"/>
      <c r="B80" s="729"/>
      <c r="C80" s="10" t="s">
        <v>119</v>
      </c>
      <c r="D80" s="727"/>
      <c r="E80" s="734"/>
      <c r="F80" s="11"/>
      <c r="G80" s="11"/>
      <c r="H80" s="11"/>
      <c r="I80" s="11"/>
    </row>
    <row r="81" spans="1:9">
      <c r="A81" s="727"/>
      <c r="B81" s="729"/>
      <c r="C81" s="10" t="s">
        <v>120</v>
      </c>
      <c r="D81" s="727"/>
      <c r="E81" s="734"/>
      <c r="F81" s="11"/>
      <c r="G81" s="11"/>
      <c r="H81" s="11"/>
      <c r="I81" s="11"/>
    </row>
    <row r="82" spans="1:9">
      <c r="A82" s="727"/>
      <c r="B82" s="729"/>
      <c r="C82" s="10" t="s">
        <v>121</v>
      </c>
      <c r="D82" s="19" t="s">
        <v>122</v>
      </c>
      <c r="E82" s="734"/>
      <c r="F82" s="11"/>
      <c r="G82" s="11"/>
      <c r="H82" s="11"/>
      <c r="I82" s="11"/>
    </row>
    <row r="83" spans="1:9" ht="30">
      <c r="A83" s="727"/>
      <c r="B83" s="730"/>
      <c r="C83" s="12" t="s">
        <v>123</v>
      </c>
      <c r="D83" s="727" t="s">
        <v>124</v>
      </c>
      <c r="E83" s="734"/>
      <c r="F83" s="14"/>
      <c r="G83" s="14"/>
      <c r="H83" s="14"/>
      <c r="I83" s="14"/>
    </row>
    <row r="84" spans="1:9">
      <c r="A84" s="727" t="s">
        <v>125</v>
      </c>
      <c r="B84" s="735">
        <v>16</v>
      </c>
      <c r="C84" s="15" t="s">
        <v>126</v>
      </c>
      <c r="D84" s="727"/>
      <c r="E84" s="734" t="s">
        <v>111</v>
      </c>
      <c r="F84" s="9"/>
      <c r="G84" s="9"/>
      <c r="H84" s="9"/>
      <c r="I84" s="9"/>
    </row>
    <row r="85" spans="1:9" ht="30">
      <c r="A85" s="727"/>
      <c r="B85" s="735"/>
      <c r="C85" s="10" t="s">
        <v>127</v>
      </c>
      <c r="D85" s="19" t="s">
        <v>128</v>
      </c>
      <c r="E85" s="734"/>
      <c r="F85" s="11"/>
      <c r="G85" s="11"/>
      <c r="H85" s="11"/>
      <c r="I85" s="11"/>
    </row>
    <row r="86" spans="1:9" ht="30">
      <c r="A86" s="727"/>
      <c r="B86" s="735"/>
      <c r="C86" s="10" t="s">
        <v>129</v>
      </c>
      <c r="D86" s="19" t="s">
        <v>130</v>
      </c>
      <c r="E86" s="734"/>
      <c r="F86" s="11"/>
      <c r="G86" s="11"/>
      <c r="H86" s="11"/>
      <c r="I86" s="11"/>
    </row>
    <row r="87" spans="1:9" ht="30">
      <c r="A87" s="727"/>
      <c r="B87" s="735"/>
      <c r="C87" s="10" t="s">
        <v>131</v>
      </c>
      <c r="D87" s="19" t="s">
        <v>132</v>
      </c>
      <c r="E87" s="734"/>
      <c r="F87" s="11"/>
      <c r="G87" s="11"/>
      <c r="H87" s="11"/>
      <c r="I87" s="11"/>
    </row>
    <row r="88" spans="1:9">
      <c r="A88" s="727"/>
      <c r="B88" s="735"/>
      <c r="C88" s="10" t="s">
        <v>133</v>
      </c>
      <c r="D88" s="19" t="s">
        <v>134</v>
      </c>
      <c r="E88" s="734"/>
      <c r="F88" s="11"/>
      <c r="G88" s="11"/>
      <c r="H88" s="11"/>
      <c r="I88" s="11"/>
    </row>
    <row r="89" spans="1:9" ht="30">
      <c r="A89" s="727"/>
      <c r="B89" s="735"/>
      <c r="C89" s="10" t="s">
        <v>135</v>
      </c>
      <c r="D89" s="19" t="s">
        <v>136</v>
      </c>
      <c r="E89" s="734"/>
      <c r="F89" s="11"/>
      <c r="G89" s="11"/>
      <c r="H89" s="11"/>
      <c r="I89" s="11"/>
    </row>
    <row r="90" spans="1:9" ht="30">
      <c r="A90" s="727"/>
      <c r="B90" s="735"/>
      <c r="C90" s="10" t="s">
        <v>137</v>
      </c>
      <c r="D90" s="727" t="s">
        <v>138</v>
      </c>
      <c r="E90" s="734"/>
      <c r="F90" s="11"/>
      <c r="G90" s="11"/>
      <c r="H90" s="11"/>
      <c r="I90" s="11"/>
    </row>
    <row r="91" spans="1:9">
      <c r="A91" s="727"/>
      <c r="B91" s="735"/>
      <c r="C91" s="12"/>
      <c r="D91" s="727"/>
      <c r="E91" s="734"/>
      <c r="F91" s="14"/>
      <c r="G91" s="14"/>
      <c r="H91" s="14"/>
      <c r="I91" s="14"/>
    </row>
    <row r="92" spans="1:9">
      <c r="A92" s="727" t="s">
        <v>139</v>
      </c>
      <c r="B92" s="735">
        <v>17</v>
      </c>
      <c r="C92" s="15" t="s">
        <v>140</v>
      </c>
      <c r="D92" s="727" t="s">
        <v>141</v>
      </c>
      <c r="E92" s="16" t="s">
        <v>111</v>
      </c>
      <c r="F92" s="9" t="s">
        <v>22</v>
      </c>
      <c r="G92" s="9" t="s">
        <v>22</v>
      </c>
      <c r="H92" s="9" t="s">
        <v>22</v>
      </c>
      <c r="I92" s="9"/>
    </row>
    <row r="93" spans="1:9">
      <c r="A93" s="727"/>
      <c r="B93" s="735"/>
      <c r="C93" s="10" t="s">
        <v>142</v>
      </c>
      <c r="D93" s="727"/>
      <c r="E93" s="16"/>
      <c r="F93" s="11"/>
      <c r="G93" s="11"/>
      <c r="H93" s="11"/>
      <c r="I93" s="11"/>
    </row>
    <row r="94" spans="1:9" ht="45">
      <c r="A94" s="727"/>
      <c r="B94" s="735"/>
      <c r="C94" s="10" t="s">
        <v>143</v>
      </c>
      <c r="D94" s="727" t="s">
        <v>144</v>
      </c>
      <c r="E94" s="16" t="s">
        <v>13</v>
      </c>
      <c r="F94" s="11"/>
      <c r="G94" s="11"/>
      <c r="H94" s="11"/>
      <c r="I94" s="11"/>
    </row>
    <row r="95" spans="1:9">
      <c r="A95" s="727"/>
      <c r="B95" s="735"/>
      <c r="C95" s="12" t="s">
        <v>145</v>
      </c>
      <c r="D95" s="727"/>
      <c r="E95" s="21"/>
      <c r="F95" s="14"/>
      <c r="G95" s="14"/>
      <c r="H95" s="14"/>
      <c r="I95" s="14"/>
    </row>
  </sheetData>
  <mergeCells count="65">
    <mergeCell ref="A92:A95"/>
    <mergeCell ref="B92:B95"/>
    <mergeCell ref="D92:D93"/>
    <mergeCell ref="D94:D95"/>
    <mergeCell ref="A75:A83"/>
    <mergeCell ref="B75:B83"/>
    <mergeCell ref="E75:E83"/>
    <mergeCell ref="D77:D78"/>
    <mergeCell ref="D79:D81"/>
    <mergeCell ref="D83:D84"/>
    <mergeCell ref="A84:A91"/>
    <mergeCell ref="B84:B91"/>
    <mergeCell ref="E84:E91"/>
    <mergeCell ref="D90:D91"/>
    <mergeCell ref="B57:B63"/>
    <mergeCell ref="D57:D60"/>
    <mergeCell ref="E57:E60"/>
    <mergeCell ref="A64:A74"/>
    <mergeCell ref="B64:B74"/>
    <mergeCell ref="E64:E74"/>
    <mergeCell ref="D65:D67"/>
    <mergeCell ref="D69:D70"/>
    <mergeCell ref="D71:D74"/>
    <mergeCell ref="B49:B50"/>
    <mergeCell ref="D49:D50"/>
    <mergeCell ref="E49:E50"/>
    <mergeCell ref="B52:B56"/>
    <mergeCell ref="D52:D56"/>
    <mergeCell ref="E52:E56"/>
    <mergeCell ref="B34:B36"/>
    <mergeCell ref="E34:E36"/>
    <mergeCell ref="B37:B43"/>
    <mergeCell ref="E37:E43"/>
    <mergeCell ref="D39:D42"/>
    <mergeCell ref="D43:D44"/>
    <mergeCell ref="B44:B48"/>
    <mergeCell ref="E44:E48"/>
    <mergeCell ref="D45:D47"/>
    <mergeCell ref="D26:D29"/>
    <mergeCell ref="E26:E29"/>
    <mergeCell ref="D30:D31"/>
    <mergeCell ref="B31:B33"/>
    <mergeCell ref="E31:E33"/>
    <mergeCell ref="A3:A9"/>
    <mergeCell ref="B3:B9"/>
    <mergeCell ref="D3:D9"/>
    <mergeCell ref="E3:E9"/>
    <mergeCell ref="A10:A24"/>
    <mergeCell ref="B10:B14"/>
    <mergeCell ref="D10:D14"/>
    <mergeCell ref="E10:E14"/>
    <mergeCell ref="B15:B18"/>
    <mergeCell ref="D15:D18"/>
    <mergeCell ref="E15:E18"/>
    <mergeCell ref="B19:B24"/>
    <mergeCell ref="D19:D25"/>
    <mergeCell ref="E19:E24"/>
    <mergeCell ref="A25:A63"/>
    <mergeCell ref="B25:B30"/>
    <mergeCell ref="H1:H2"/>
    <mergeCell ref="A1:B2"/>
    <mergeCell ref="C1:C2"/>
    <mergeCell ref="D1:D2"/>
    <mergeCell ref="E1:E2"/>
    <mergeCell ref="G1:G2"/>
  </mergeCells>
  <phoneticPr fontId="38" type="noConversion"/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5BD30-C5F0-4A34-B6FE-C21187D60547}">
  <sheetPr codeName="Feuil3"/>
  <dimension ref="A1:P163"/>
  <sheetViews>
    <sheetView zoomScale="85" zoomScaleNormal="85" workbookViewId="0">
      <selection activeCell="K163" sqref="K163"/>
    </sheetView>
  </sheetViews>
  <sheetFormatPr baseColWidth="10" defaultColWidth="11.42578125" defaultRowHeight="15"/>
  <cols>
    <col min="1" max="1" width="10.42578125" style="3" customWidth="1"/>
    <col min="2" max="2" width="15.7109375" style="3" customWidth="1"/>
    <col min="3" max="3" width="5.7109375" style="3" customWidth="1"/>
    <col min="4" max="4" width="33.85546875" style="3" customWidth="1"/>
    <col min="5" max="6" width="11.42578125" style="3"/>
    <col min="7" max="7" width="10.42578125" style="3" customWidth="1"/>
    <col min="8" max="8" width="4.85546875" style="387" customWidth="1"/>
    <col min="9" max="10" width="5.42578125" style="3" customWidth="1"/>
    <col min="11" max="11" width="79.7109375" style="3" customWidth="1"/>
    <col min="12" max="12" width="79" style="3" customWidth="1"/>
    <col min="13" max="13" width="12.42578125" style="3" customWidth="1"/>
    <col min="14" max="14" width="10.140625" style="3" customWidth="1"/>
    <col min="15" max="16" width="48.7109375" style="3" customWidth="1"/>
    <col min="17" max="16384" width="11.42578125" style="3"/>
  </cols>
  <sheetData>
    <row r="1" spans="1:16" ht="16.149999999999999" customHeight="1" thickBot="1">
      <c r="A1" s="665"/>
      <c r="B1" s="665"/>
      <c r="C1" s="665"/>
      <c r="D1" s="665"/>
      <c r="E1" s="665"/>
      <c r="F1" s="665"/>
      <c r="G1" s="665"/>
      <c r="H1" s="167"/>
      <c r="I1" s="666" t="s">
        <v>610</v>
      </c>
      <c r="J1" s="667"/>
      <c r="K1" s="667"/>
      <c r="L1" s="668"/>
      <c r="M1" s="666" t="s">
        <v>535</v>
      </c>
      <c r="N1" s="667"/>
      <c r="O1" s="667"/>
      <c r="P1" s="668"/>
    </row>
    <row r="2" spans="1:16" ht="16.149999999999999" customHeight="1">
      <c r="A2" s="672" t="s">
        <v>600</v>
      </c>
      <c r="B2" s="673"/>
      <c r="C2" s="673"/>
      <c r="D2" s="678" t="str">
        <f>'Input Data'!F6</f>
        <v>XXXX-YYYYY-V01.01-FR</v>
      </c>
      <c r="E2" s="679"/>
      <c r="F2" s="679"/>
      <c r="G2" s="680"/>
      <c r="H2" s="167"/>
      <c r="I2" s="666"/>
      <c r="J2" s="667"/>
      <c r="K2" s="667"/>
      <c r="L2" s="668"/>
      <c r="M2" s="666"/>
      <c r="N2" s="667"/>
      <c r="O2" s="667"/>
      <c r="P2" s="668"/>
    </row>
    <row r="3" spans="1:16" ht="16.149999999999999" customHeight="1">
      <c r="A3" s="674"/>
      <c r="B3" s="675"/>
      <c r="C3" s="675"/>
      <c r="D3" s="681" t="str">
        <f>'Input Data'!F7</f>
        <v>Title 1</v>
      </c>
      <c r="E3" s="682"/>
      <c r="F3" s="682"/>
      <c r="G3" s="683"/>
      <c r="H3" s="167"/>
      <c r="I3" s="666"/>
      <c r="J3" s="667"/>
      <c r="K3" s="667"/>
      <c r="L3" s="668"/>
      <c r="M3" s="666"/>
      <c r="N3" s="667"/>
      <c r="O3" s="667"/>
      <c r="P3" s="668"/>
    </row>
    <row r="4" spans="1:16" ht="16.149999999999999" customHeight="1" thickBot="1">
      <c r="A4" s="676"/>
      <c r="B4" s="677"/>
      <c r="C4" s="677"/>
      <c r="D4" s="681" t="s">
        <v>601</v>
      </c>
      <c r="E4" s="682"/>
      <c r="F4" s="682"/>
      <c r="G4" s="684"/>
      <c r="H4" s="167"/>
      <c r="I4" s="669"/>
      <c r="J4" s="670"/>
      <c r="K4" s="670"/>
      <c r="L4" s="671"/>
      <c r="M4" s="669"/>
      <c r="N4" s="670"/>
      <c r="O4" s="670"/>
      <c r="P4" s="671"/>
    </row>
    <row r="5" spans="1:16" ht="35.25" customHeight="1" thickBot="1">
      <c r="A5" s="157"/>
      <c r="B5" s="567" t="s">
        <v>617</v>
      </c>
      <c r="C5" s="566"/>
      <c r="D5" s="238" t="str">
        <f>'[1]Input Data'!F29</f>
        <v>Non Favourable opinion</v>
      </c>
      <c r="E5" s="651" t="s">
        <v>618</v>
      </c>
      <c r="F5" s="652"/>
      <c r="G5" s="194"/>
      <c r="H5" s="167"/>
      <c r="I5" s="462"/>
      <c r="J5" s="568"/>
      <c r="K5" s="568"/>
      <c r="L5" s="468"/>
      <c r="M5" s="462"/>
      <c r="N5" s="319"/>
      <c r="O5" s="319"/>
      <c r="P5" s="463"/>
    </row>
    <row r="6" spans="1:16" ht="23.25" customHeight="1">
      <c r="A6" s="157"/>
      <c r="B6" s="566"/>
      <c r="C6" s="566"/>
      <c r="D6" s="653" t="str">
        <f>IF('[1]Input Data'!F28=0,"",'[1]Input Data'!F28)</f>
        <v/>
      </c>
      <c r="E6" s="235" t="str">
        <f>[1]Listes!B61</f>
        <v>C</v>
      </c>
      <c r="F6" s="232" t="str">
        <f>[1]Listes!C61</f>
        <v>Conform</v>
      </c>
      <c r="G6" s="194">
        <f>F161</f>
        <v>0</v>
      </c>
      <c r="H6" s="167"/>
      <c r="I6" s="462"/>
      <c r="J6" s="568"/>
      <c r="K6" s="568"/>
      <c r="L6" s="468"/>
      <c r="M6" s="462"/>
      <c r="N6" s="319"/>
      <c r="O6" s="319"/>
      <c r="P6" s="463"/>
    </row>
    <row r="7" spans="1:16" ht="23.25" customHeight="1">
      <c r="A7" s="157"/>
      <c r="B7" s="566"/>
      <c r="C7" s="566"/>
      <c r="D7" s="653"/>
      <c r="E7" s="236" t="str">
        <f>[1]Listes!B62</f>
        <v>NC</v>
      </c>
      <c r="F7" s="233" t="str">
        <f>[1]Listes!C62</f>
        <v>Non Conform</v>
      </c>
      <c r="G7" s="194">
        <f>F162</f>
        <v>0</v>
      </c>
      <c r="H7" s="167"/>
      <c r="I7" s="462"/>
      <c r="J7" s="568"/>
      <c r="K7" s="568"/>
      <c r="L7" s="468"/>
      <c r="M7" s="462"/>
      <c r="N7" s="319"/>
      <c r="O7" s="319"/>
      <c r="P7" s="463"/>
    </row>
    <row r="8" spans="1:16" ht="52.5" customHeight="1" thickBot="1">
      <c r="A8" s="157"/>
      <c r="B8" s="566"/>
      <c r="C8" s="566"/>
      <c r="D8" s="654"/>
      <c r="E8" s="237" t="str">
        <f>[1]Listes!B63</f>
        <v>Info Need</v>
      </c>
      <c r="F8" s="234" t="str">
        <f>[1]Listes!C63</f>
        <v>Additional information needed</v>
      </c>
      <c r="G8" s="194">
        <f>F163</f>
        <v>0</v>
      </c>
      <c r="H8" s="167"/>
      <c r="I8" s="462"/>
      <c r="J8" s="568"/>
      <c r="K8" s="568"/>
      <c r="L8" s="468"/>
      <c r="M8" s="462"/>
      <c r="N8" s="319"/>
      <c r="O8" s="319"/>
      <c r="P8" s="463"/>
    </row>
    <row r="9" spans="1:16" s="2" customFormat="1" ht="14.25" customHeight="1">
      <c r="A9" s="655" t="s">
        <v>426</v>
      </c>
      <c r="B9" s="657" t="s">
        <v>146</v>
      </c>
      <c r="C9" s="659" t="s">
        <v>147</v>
      </c>
      <c r="D9" s="660"/>
      <c r="E9" s="647" t="s">
        <v>340</v>
      </c>
      <c r="F9" s="663" t="s">
        <v>534</v>
      </c>
      <c r="G9" s="647" t="s">
        <v>527</v>
      </c>
      <c r="H9" s="565"/>
      <c r="I9" s="645" t="s">
        <v>616</v>
      </c>
      <c r="J9" s="645" t="s">
        <v>854</v>
      </c>
      <c r="K9" s="647" t="s">
        <v>152</v>
      </c>
      <c r="L9" s="649" t="s">
        <v>153</v>
      </c>
      <c r="M9" s="645" t="s">
        <v>616</v>
      </c>
      <c r="N9" s="645" t="s">
        <v>854</v>
      </c>
      <c r="O9" s="645" t="s">
        <v>152</v>
      </c>
      <c r="P9" s="636" t="s">
        <v>153</v>
      </c>
    </row>
    <row r="10" spans="1:16" s="2" customFormat="1" ht="30.75" customHeight="1" thickBot="1">
      <c r="A10" s="656"/>
      <c r="B10" s="658"/>
      <c r="C10" s="661"/>
      <c r="D10" s="662"/>
      <c r="E10" s="648"/>
      <c r="F10" s="664"/>
      <c r="G10" s="648"/>
      <c r="H10" s="565"/>
      <c r="I10" s="646"/>
      <c r="J10" s="646"/>
      <c r="K10" s="648"/>
      <c r="L10" s="650"/>
      <c r="M10" s="646"/>
      <c r="N10" s="646"/>
      <c r="O10" s="646"/>
      <c r="P10" s="637"/>
    </row>
    <row r="11" spans="1:16" ht="15.95" customHeight="1">
      <c r="A11" s="631" t="s">
        <v>425</v>
      </c>
      <c r="B11" s="638" t="s">
        <v>156</v>
      </c>
      <c r="C11" s="187">
        <v>1</v>
      </c>
      <c r="D11" s="187" t="s">
        <v>157</v>
      </c>
      <c r="E11" s="564"/>
      <c r="F11" s="197"/>
      <c r="G11" s="563"/>
      <c r="H11" s="562"/>
      <c r="I11" s="320"/>
      <c r="J11" s="561"/>
      <c r="K11" s="320"/>
      <c r="L11" s="560"/>
      <c r="M11" s="320"/>
      <c r="N11" s="561"/>
      <c r="O11" s="320"/>
      <c r="P11" s="560"/>
    </row>
    <row r="12" spans="1:16" ht="15.95" customHeight="1">
      <c r="A12" s="632"/>
      <c r="B12" s="639"/>
      <c r="C12" s="559" t="s">
        <v>346</v>
      </c>
      <c r="D12" s="223" t="s">
        <v>447</v>
      </c>
      <c r="E12" s="640" t="s">
        <v>12</v>
      </c>
      <c r="F12" s="413"/>
      <c r="G12" s="108"/>
      <c r="H12" s="170"/>
      <c r="I12" s="413"/>
      <c r="J12" s="108"/>
      <c r="K12" s="489"/>
      <c r="L12" s="473"/>
      <c r="M12" s="413"/>
      <c r="N12" s="108"/>
      <c r="O12" s="413"/>
      <c r="P12" s="472"/>
    </row>
    <row r="13" spans="1:16" ht="15.95" customHeight="1">
      <c r="A13" s="632"/>
      <c r="B13" s="639"/>
      <c r="C13" s="558" t="s">
        <v>347</v>
      </c>
      <c r="D13" s="224" t="s">
        <v>448</v>
      </c>
      <c r="E13" s="641"/>
      <c r="F13" s="254"/>
      <c r="G13" s="255"/>
      <c r="H13" s="170"/>
      <c r="I13" s="520"/>
      <c r="J13" s="289"/>
      <c r="K13" s="522"/>
      <c r="L13" s="521"/>
      <c r="M13" s="520"/>
      <c r="N13" s="289"/>
      <c r="O13" s="520"/>
      <c r="P13" s="519"/>
    </row>
    <row r="14" spans="1:16" ht="15.95" customHeight="1">
      <c r="A14" s="632"/>
      <c r="B14" s="639"/>
      <c r="C14" s="558" t="s">
        <v>348</v>
      </c>
      <c r="D14" s="224" t="s">
        <v>449</v>
      </c>
      <c r="E14" s="641"/>
      <c r="F14" s="254"/>
      <c r="G14" s="255"/>
      <c r="H14" s="170"/>
      <c r="I14" s="520"/>
      <c r="J14" s="289"/>
      <c r="K14" s="522"/>
      <c r="L14" s="521"/>
      <c r="M14" s="520"/>
      <c r="N14" s="289"/>
      <c r="O14" s="520"/>
      <c r="P14" s="519"/>
    </row>
    <row r="15" spans="1:16">
      <c r="A15" s="632"/>
      <c r="B15" s="639"/>
      <c r="C15" s="558" t="s">
        <v>349</v>
      </c>
      <c r="D15" s="224" t="s">
        <v>853</v>
      </c>
      <c r="E15" s="641"/>
      <c r="F15" s="254"/>
      <c r="G15" s="255"/>
      <c r="H15" s="170"/>
      <c r="I15" s="520"/>
      <c r="J15" s="289"/>
      <c r="K15" s="522"/>
      <c r="L15" s="521"/>
      <c r="M15" s="520"/>
      <c r="N15" s="289"/>
      <c r="O15" s="520"/>
      <c r="P15" s="519"/>
    </row>
    <row r="16" spans="1:16">
      <c r="A16" s="632"/>
      <c r="B16" s="639"/>
      <c r="C16" s="558" t="s">
        <v>350</v>
      </c>
      <c r="D16" s="224" t="s">
        <v>450</v>
      </c>
      <c r="E16" s="641"/>
      <c r="F16" s="254"/>
      <c r="G16" s="255"/>
      <c r="H16" s="170"/>
      <c r="I16" s="520"/>
      <c r="J16" s="289"/>
      <c r="K16" s="522"/>
      <c r="L16" s="521"/>
      <c r="M16" s="520"/>
      <c r="N16" s="289"/>
      <c r="O16" s="520"/>
      <c r="P16" s="519"/>
    </row>
    <row r="17" spans="1:16">
      <c r="A17" s="632"/>
      <c r="B17" s="639"/>
      <c r="C17" s="557" t="s">
        <v>350</v>
      </c>
      <c r="D17" s="225" t="s">
        <v>451</v>
      </c>
      <c r="E17" s="642"/>
      <c r="F17" s="256"/>
      <c r="G17" s="257"/>
      <c r="H17" s="170"/>
      <c r="I17" s="508"/>
      <c r="J17" s="290"/>
      <c r="K17" s="556"/>
      <c r="L17" s="509"/>
      <c r="M17" s="508"/>
      <c r="N17" s="290"/>
      <c r="O17" s="508"/>
      <c r="P17" s="506"/>
    </row>
    <row r="18" spans="1:16" ht="45">
      <c r="A18" s="632"/>
      <c r="B18" s="643" t="s">
        <v>164</v>
      </c>
      <c r="C18" s="551">
        <v>2</v>
      </c>
      <c r="D18" s="551" t="s">
        <v>427</v>
      </c>
      <c r="E18" s="555"/>
      <c r="F18" s="258"/>
      <c r="G18" s="259"/>
      <c r="H18" s="554"/>
      <c r="I18" s="292"/>
      <c r="J18" s="291"/>
      <c r="K18" s="292"/>
      <c r="L18" s="311"/>
      <c r="M18" s="292"/>
      <c r="N18" s="291"/>
      <c r="O18" s="292"/>
      <c r="P18" s="311"/>
    </row>
    <row r="19" spans="1:16" ht="75">
      <c r="A19" s="632"/>
      <c r="B19" s="643"/>
      <c r="C19" s="550" t="s">
        <v>351</v>
      </c>
      <c r="D19" s="226" t="s">
        <v>653</v>
      </c>
      <c r="E19" s="204" t="s">
        <v>28</v>
      </c>
      <c r="F19" s="413"/>
      <c r="G19" s="108"/>
      <c r="H19" s="554"/>
      <c r="I19" s="413"/>
      <c r="J19" s="108"/>
      <c r="K19" s="489"/>
      <c r="L19" s="473"/>
      <c r="M19" s="413"/>
      <c r="N19" s="108"/>
      <c r="O19" s="413"/>
      <c r="P19" s="472"/>
    </row>
    <row r="20" spans="1:16" ht="45">
      <c r="A20" s="632"/>
      <c r="B20" s="643"/>
      <c r="C20" s="545" t="s">
        <v>352</v>
      </c>
      <c r="D20" s="227" t="s">
        <v>452</v>
      </c>
      <c r="E20" s="206"/>
      <c r="F20" s="254"/>
      <c r="G20" s="255"/>
      <c r="H20" s="554"/>
      <c r="I20" s="520"/>
      <c r="J20" s="289"/>
      <c r="K20" s="522"/>
      <c r="L20" s="521"/>
      <c r="M20" s="520"/>
      <c r="N20" s="289"/>
      <c r="O20" s="520"/>
      <c r="P20" s="519"/>
    </row>
    <row r="21" spans="1:16" ht="45">
      <c r="A21" s="632"/>
      <c r="B21" s="643"/>
      <c r="C21" s="545" t="s">
        <v>353</v>
      </c>
      <c r="D21" s="227" t="s">
        <v>654</v>
      </c>
      <c r="E21" s="207" t="s">
        <v>429</v>
      </c>
      <c r="F21" s="254"/>
      <c r="G21" s="255"/>
      <c r="H21" s="554"/>
      <c r="I21" s="520"/>
      <c r="J21" s="289"/>
      <c r="K21" s="522"/>
      <c r="L21" s="521"/>
      <c r="M21" s="520"/>
      <c r="N21" s="289"/>
      <c r="O21" s="520"/>
      <c r="P21" s="519"/>
    </row>
    <row r="22" spans="1:16" ht="45">
      <c r="A22" s="632"/>
      <c r="B22" s="643"/>
      <c r="C22" s="545" t="s">
        <v>354</v>
      </c>
      <c r="D22" s="228" t="s">
        <v>453</v>
      </c>
      <c r="E22" s="121" t="s">
        <v>428</v>
      </c>
      <c r="F22" s="254"/>
      <c r="G22" s="255"/>
      <c r="H22" s="170"/>
      <c r="I22" s="520"/>
      <c r="J22" s="289"/>
      <c r="K22" s="522"/>
      <c r="L22" s="521"/>
      <c r="M22" s="520"/>
      <c r="N22" s="289"/>
      <c r="O22" s="520"/>
      <c r="P22" s="519"/>
    </row>
    <row r="23" spans="1:16" ht="30">
      <c r="A23" s="632"/>
      <c r="B23" s="643"/>
      <c r="C23" s="551">
        <v>3</v>
      </c>
      <c r="D23" s="551" t="s">
        <v>171</v>
      </c>
      <c r="E23" s="551"/>
      <c r="F23" s="182"/>
      <c r="G23" s="253"/>
      <c r="H23" s="170"/>
      <c r="I23" s="101"/>
      <c r="J23" s="104"/>
      <c r="K23" s="101"/>
      <c r="L23" s="312"/>
      <c r="M23" s="101"/>
      <c r="N23" s="104"/>
      <c r="O23" s="101"/>
      <c r="P23" s="312"/>
    </row>
    <row r="24" spans="1:16" ht="90.75" customHeight="1">
      <c r="A24" s="632"/>
      <c r="B24" s="643"/>
      <c r="C24" s="78" t="s">
        <v>355</v>
      </c>
      <c r="D24" s="229" t="s">
        <v>655</v>
      </c>
      <c r="E24" s="644" t="s">
        <v>429</v>
      </c>
      <c r="F24" s="254"/>
      <c r="G24" s="108"/>
      <c r="H24" s="170"/>
      <c r="I24" s="413"/>
      <c r="J24" s="108"/>
      <c r="K24" s="489"/>
      <c r="L24" s="473"/>
      <c r="M24" s="413"/>
      <c r="N24" s="108"/>
      <c r="O24" s="413"/>
      <c r="P24" s="472"/>
    </row>
    <row r="25" spans="1:16" ht="40.9" customHeight="1">
      <c r="A25" s="632"/>
      <c r="B25" s="643"/>
      <c r="C25" s="79" t="s">
        <v>356</v>
      </c>
      <c r="D25" s="228" t="s">
        <v>521</v>
      </c>
      <c r="E25" s="644"/>
      <c r="F25" s="254"/>
      <c r="G25" s="255"/>
      <c r="H25" s="170"/>
      <c r="I25" s="520"/>
      <c r="J25" s="289"/>
      <c r="K25" s="522"/>
      <c r="L25" s="521"/>
      <c r="M25" s="520"/>
      <c r="N25" s="289"/>
      <c r="O25" s="520"/>
      <c r="P25" s="519"/>
    </row>
    <row r="26" spans="1:16" ht="87" customHeight="1">
      <c r="A26" s="632"/>
      <c r="B26" s="643"/>
      <c r="C26" s="80" t="s">
        <v>357</v>
      </c>
      <c r="D26" s="230" t="s">
        <v>656</v>
      </c>
      <c r="E26" s="644"/>
      <c r="F26" s="254"/>
      <c r="G26" s="255"/>
      <c r="H26" s="170"/>
      <c r="I26" s="520"/>
      <c r="J26" s="289"/>
      <c r="K26" s="522"/>
      <c r="L26" s="539"/>
      <c r="M26" s="520"/>
      <c r="N26" s="289"/>
      <c r="O26" s="522"/>
      <c r="P26" s="553"/>
    </row>
    <row r="27" spans="1:16">
      <c r="A27" s="632"/>
      <c r="B27" s="643"/>
      <c r="C27" s="551">
        <v>4</v>
      </c>
      <c r="D27" s="552" t="s">
        <v>175</v>
      </c>
      <c r="E27" s="551"/>
      <c r="F27" s="182"/>
      <c r="G27" s="253"/>
      <c r="H27" s="170"/>
      <c r="I27" s="101"/>
      <c r="J27" s="104"/>
      <c r="K27" s="101"/>
      <c r="L27" s="312"/>
      <c r="M27" s="101"/>
      <c r="N27" s="104"/>
      <c r="O27" s="101"/>
      <c r="P27" s="312"/>
    </row>
    <row r="28" spans="1:16" ht="45">
      <c r="A28" s="632"/>
      <c r="B28" s="643"/>
      <c r="C28" s="550" t="s">
        <v>358</v>
      </c>
      <c r="D28" s="229" t="s">
        <v>446</v>
      </c>
      <c r="E28" s="151" t="s">
        <v>33</v>
      </c>
      <c r="F28" s="413"/>
      <c r="G28" s="108"/>
      <c r="H28" s="170"/>
      <c r="I28" s="413"/>
      <c r="J28" s="108"/>
      <c r="K28" s="489"/>
      <c r="L28" s="473"/>
      <c r="M28" s="413"/>
      <c r="N28" s="108"/>
      <c r="O28" s="413"/>
      <c r="P28" s="472"/>
    </row>
    <row r="29" spans="1:16">
      <c r="A29" s="632"/>
      <c r="B29" s="643"/>
      <c r="C29" s="545"/>
      <c r="D29" s="79" t="s">
        <v>177</v>
      </c>
      <c r="E29" s="151"/>
      <c r="F29" s="254"/>
      <c r="G29" s="255"/>
      <c r="H29" s="170"/>
      <c r="I29" s="520"/>
      <c r="J29" s="289"/>
      <c r="K29" s="522"/>
      <c r="L29" s="521"/>
      <c r="M29" s="520"/>
      <c r="N29" s="289"/>
      <c r="O29" s="520"/>
      <c r="P29" s="519"/>
    </row>
    <row r="30" spans="1:16" ht="64.150000000000006" customHeight="1">
      <c r="A30" s="632"/>
      <c r="B30" s="643"/>
      <c r="C30" s="545" t="s">
        <v>359</v>
      </c>
      <c r="D30" s="228" t="s">
        <v>444</v>
      </c>
      <c r="E30" s="151"/>
      <c r="F30" s="254"/>
      <c r="G30" s="255"/>
      <c r="H30" s="170"/>
      <c r="I30" s="520"/>
      <c r="J30" s="289"/>
      <c r="K30" s="549"/>
      <c r="L30" s="539"/>
      <c r="M30" s="520"/>
      <c r="N30" s="289"/>
      <c r="O30" s="548"/>
      <c r="P30" s="547"/>
    </row>
    <row r="31" spans="1:16">
      <c r="A31" s="632"/>
      <c r="B31" s="546"/>
      <c r="C31" s="545"/>
      <c r="D31" s="79" t="s">
        <v>624</v>
      </c>
      <c r="E31" s="151"/>
      <c r="F31" s="254"/>
      <c r="G31" s="255"/>
      <c r="H31" s="170"/>
      <c r="I31" s="520"/>
      <c r="J31" s="289"/>
      <c r="K31" s="522"/>
      <c r="L31" s="521"/>
      <c r="M31" s="520"/>
      <c r="N31" s="289"/>
      <c r="O31" s="520"/>
      <c r="P31" s="519"/>
    </row>
    <row r="32" spans="1:16" ht="60">
      <c r="A32" s="632"/>
      <c r="B32" s="546"/>
      <c r="C32" s="545" t="s">
        <v>360</v>
      </c>
      <c r="D32" s="228" t="s">
        <v>637</v>
      </c>
      <c r="E32" s="151"/>
      <c r="F32" s="254"/>
      <c r="G32" s="255"/>
      <c r="H32" s="170"/>
      <c r="I32" s="520"/>
      <c r="J32" s="289"/>
      <c r="K32" s="522"/>
      <c r="L32" s="521"/>
      <c r="M32" s="520"/>
      <c r="N32" s="289"/>
      <c r="O32" s="520"/>
      <c r="P32" s="519"/>
    </row>
    <row r="33" spans="1:16" ht="45.75" thickBot="1">
      <c r="A33" s="633"/>
      <c r="B33" s="188"/>
      <c r="C33" s="544" t="s">
        <v>638</v>
      </c>
      <c r="D33" s="231" t="s">
        <v>445</v>
      </c>
      <c r="E33" s="189"/>
      <c r="F33" s="260"/>
      <c r="G33" s="261"/>
      <c r="H33" s="170"/>
      <c r="I33" s="486"/>
      <c r="J33" s="294"/>
      <c r="K33" s="488"/>
      <c r="L33" s="487"/>
      <c r="M33" s="486"/>
      <c r="N33" s="294"/>
      <c r="O33" s="486"/>
      <c r="P33" s="485"/>
    </row>
    <row r="34" spans="1:16" ht="15" customHeight="1" thickBot="1">
      <c r="A34" s="605"/>
      <c r="B34" s="606"/>
      <c r="C34" s="606"/>
      <c r="D34" s="606"/>
      <c r="E34" s="606"/>
      <c r="F34" s="286"/>
      <c r="G34" s="287"/>
      <c r="H34" s="170"/>
      <c r="I34" s="516"/>
      <c r="J34" s="295"/>
      <c r="K34" s="518"/>
      <c r="L34" s="517"/>
      <c r="M34" s="516"/>
      <c r="N34" s="295"/>
      <c r="O34" s="516"/>
      <c r="P34" s="515"/>
    </row>
    <row r="35" spans="1:16" ht="45">
      <c r="A35" s="631" t="s">
        <v>425</v>
      </c>
      <c r="B35" s="624" t="s">
        <v>486</v>
      </c>
      <c r="C35" s="500">
        <v>5</v>
      </c>
      <c r="D35" s="500" t="s">
        <v>852</v>
      </c>
      <c r="E35" s="500"/>
      <c r="F35" s="183"/>
      <c r="G35" s="241"/>
      <c r="H35" s="170"/>
      <c r="I35" s="102"/>
      <c r="J35" s="105"/>
      <c r="K35" s="102"/>
      <c r="L35" s="313"/>
      <c r="M35" s="102"/>
      <c r="N35" s="105"/>
      <c r="O35" s="102"/>
      <c r="P35" s="313"/>
    </row>
    <row r="36" spans="1:16" ht="75" customHeight="1">
      <c r="A36" s="632"/>
      <c r="B36" s="625"/>
      <c r="C36" s="82" t="s">
        <v>361</v>
      </c>
      <c r="D36" s="93" t="s">
        <v>657</v>
      </c>
      <c r="E36" s="627" t="s">
        <v>41</v>
      </c>
      <c r="F36" s="413"/>
      <c r="G36" s="108"/>
      <c r="H36" s="170"/>
      <c r="I36" s="413"/>
      <c r="J36" s="108"/>
      <c r="K36" s="542"/>
      <c r="L36" s="543"/>
      <c r="M36" s="413"/>
      <c r="N36" s="108"/>
      <c r="O36" s="542"/>
      <c r="P36" s="543"/>
    </row>
    <row r="37" spans="1:16" ht="60">
      <c r="A37" s="632"/>
      <c r="B37" s="625"/>
      <c r="C37" s="82" t="s">
        <v>362</v>
      </c>
      <c r="D37" s="209" t="s">
        <v>851</v>
      </c>
      <c r="E37" s="627"/>
      <c r="F37" s="413"/>
      <c r="G37" s="108"/>
      <c r="H37" s="170"/>
      <c r="I37" s="413"/>
      <c r="J37" s="108"/>
      <c r="K37" s="489"/>
      <c r="L37" s="476"/>
      <c r="M37" s="413"/>
      <c r="N37" s="108"/>
      <c r="O37" s="413"/>
      <c r="P37" s="475"/>
    </row>
    <row r="38" spans="1:16" ht="45">
      <c r="A38" s="632"/>
      <c r="B38" s="625"/>
      <c r="C38" s="82" t="s">
        <v>363</v>
      </c>
      <c r="D38" s="93" t="s">
        <v>602</v>
      </c>
      <c r="E38" s="627"/>
      <c r="F38" s="413"/>
      <c r="G38" s="108"/>
      <c r="H38" s="170"/>
      <c r="I38" s="413"/>
      <c r="J38" s="108"/>
      <c r="K38" s="489"/>
      <c r="L38" s="476"/>
      <c r="M38" s="413"/>
      <c r="N38" s="108"/>
      <c r="O38" s="489"/>
      <c r="P38" s="475"/>
    </row>
    <row r="39" spans="1:16" ht="61.15" customHeight="1">
      <c r="A39" s="632"/>
      <c r="B39" s="625"/>
      <c r="C39" s="82" t="s">
        <v>364</v>
      </c>
      <c r="D39" s="93" t="s">
        <v>603</v>
      </c>
      <c r="E39" s="627"/>
      <c r="F39" s="413"/>
      <c r="G39" s="108"/>
      <c r="H39" s="170"/>
      <c r="I39" s="413"/>
      <c r="J39" s="108"/>
      <c r="K39" s="542"/>
      <c r="L39" s="476"/>
      <c r="M39" s="413"/>
      <c r="N39" s="108"/>
      <c r="O39" s="542"/>
      <c r="P39" s="475"/>
    </row>
    <row r="40" spans="1:16" ht="60" customHeight="1">
      <c r="A40" s="632"/>
      <c r="B40" s="625"/>
      <c r="C40" s="82" t="s">
        <v>412</v>
      </c>
      <c r="D40" s="94" t="s">
        <v>440</v>
      </c>
      <c r="E40" s="627"/>
      <c r="F40" s="254"/>
      <c r="G40" s="255"/>
      <c r="H40" s="170"/>
      <c r="I40" s="520"/>
      <c r="J40" s="289"/>
      <c r="K40" s="525"/>
      <c r="L40" s="539"/>
      <c r="M40" s="520"/>
      <c r="N40" s="289"/>
      <c r="O40" s="523"/>
      <c r="P40" s="541"/>
    </row>
    <row r="41" spans="1:16" ht="60">
      <c r="A41" s="632"/>
      <c r="B41" s="625"/>
      <c r="C41" s="82" t="s">
        <v>604</v>
      </c>
      <c r="D41" s="94" t="s">
        <v>441</v>
      </c>
      <c r="E41" s="627"/>
      <c r="F41" s="413"/>
      <c r="G41" s="108"/>
      <c r="H41" s="170"/>
      <c r="I41" s="413"/>
      <c r="J41" s="108"/>
      <c r="K41" s="489"/>
      <c r="L41" s="540"/>
      <c r="M41" s="413"/>
      <c r="N41" s="108"/>
      <c r="O41" s="413"/>
      <c r="P41" s="538"/>
    </row>
    <row r="42" spans="1:16" ht="60">
      <c r="A42" s="632"/>
      <c r="B42" s="625"/>
      <c r="C42" s="82" t="s">
        <v>605</v>
      </c>
      <c r="D42" s="94" t="s">
        <v>442</v>
      </c>
      <c r="E42" s="627"/>
      <c r="F42" s="413"/>
      <c r="G42" s="108"/>
      <c r="H42" s="170"/>
      <c r="I42" s="413"/>
      <c r="J42" s="108"/>
      <c r="K42" s="489"/>
      <c r="L42" s="473"/>
      <c r="M42" s="413"/>
      <c r="N42" s="108"/>
      <c r="O42" s="413"/>
      <c r="P42" s="472"/>
    </row>
    <row r="43" spans="1:16" ht="30">
      <c r="A43" s="632"/>
      <c r="B43" s="625"/>
      <c r="C43" s="82" t="s">
        <v>606</v>
      </c>
      <c r="D43" s="94" t="s">
        <v>443</v>
      </c>
      <c r="E43" s="634"/>
      <c r="F43" s="254"/>
      <c r="G43" s="255"/>
      <c r="H43" s="170"/>
      <c r="I43" s="520"/>
      <c r="J43" s="289"/>
      <c r="K43" s="522"/>
      <c r="L43" s="521"/>
      <c r="M43" s="520"/>
      <c r="N43" s="289"/>
      <c r="O43" s="520"/>
      <c r="P43" s="519"/>
    </row>
    <row r="44" spans="1:16" ht="45">
      <c r="A44" s="632"/>
      <c r="B44" s="625"/>
      <c r="C44" s="82" t="s">
        <v>607</v>
      </c>
      <c r="D44" s="85" t="s">
        <v>439</v>
      </c>
      <c r="E44" s="635" t="s">
        <v>397</v>
      </c>
      <c r="F44" s="254"/>
      <c r="G44" s="255"/>
      <c r="H44" s="170"/>
      <c r="I44" s="534"/>
      <c r="J44" s="289"/>
      <c r="K44" s="525"/>
      <c r="L44" s="521"/>
      <c r="M44" s="520"/>
      <c r="N44" s="289"/>
      <c r="O44" s="523"/>
      <c r="P44" s="519"/>
    </row>
    <row r="45" spans="1:16" ht="30">
      <c r="A45" s="632"/>
      <c r="B45" s="625"/>
      <c r="C45" s="82" t="s">
        <v>630</v>
      </c>
      <c r="D45" s="526" t="s">
        <v>631</v>
      </c>
      <c r="E45" s="634"/>
      <c r="F45" s="262"/>
      <c r="G45" s="263"/>
      <c r="H45" s="170"/>
      <c r="I45" s="516"/>
      <c r="J45" s="295"/>
      <c r="K45" s="518"/>
      <c r="L45" s="517"/>
      <c r="M45" s="516"/>
      <c r="N45" s="295"/>
      <c r="O45" s="516"/>
      <c r="P45" s="515"/>
    </row>
    <row r="46" spans="1:16" ht="30">
      <c r="A46" s="632"/>
      <c r="B46" s="625"/>
      <c r="C46" s="500">
        <v>6</v>
      </c>
      <c r="D46" s="500" t="s">
        <v>850</v>
      </c>
      <c r="E46" s="500"/>
      <c r="F46" s="183"/>
      <c r="G46" s="241"/>
      <c r="H46" s="170"/>
      <c r="I46" s="102"/>
      <c r="J46" s="105"/>
      <c r="K46" s="102"/>
      <c r="L46" s="313"/>
      <c r="M46" s="102"/>
      <c r="N46" s="105"/>
      <c r="O46" s="102"/>
      <c r="P46" s="313"/>
    </row>
    <row r="47" spans="1:16" ht="60">
      <c r="A47" s="632"/>
      <c r="B47" s="625"/>
      <c r="C47" s="82" t="s">
        <v>365</v>
      </c>
      <c r="D47" s="86" t="s">
        <v>667</v>
      </c>
      <c r="E47" s="635" t="s">
        <v>49</v>
      </c>
      <c r="F47" s="413"/>
      <c r="G47" s="108"/>
      <c r="H47" s="170"/>
      <c r="I47" s="413"/>
      <c r="J47" s="108"/>
      <c r="K47" s="489"/>
      <c r="L47" s="473"/>
      <c r="M47" s="413"/>
      <c r="N47" s="108"/>
      <c r="O47" s="413"/>
      <c r="P47" s="472"/>
    </row>
    <row r="48" spans="1:16" ht="60" customHeight="1">
      <c r="A48" s="632"/>
      <c r="B48" s="625"/>
      <c r="C48" s="83" t="s">
        <v>366</v>
      </c>
      <c r="D48" s="85" t="s">
        <v>442</v>
      </c>
      <c r="E48" s="627"/>
      <c r="F48" s="254"/>
      <c r="G48" s="255"/>
      <c r="H48" s="170"/>
      <c r="I48" s="520"/>
      <c r="J48" s="289"/>
      <c r="K48" s="522"/>
      <c r="L48" s="521"/>
      <c r="M48" s="520"/>
      <c r="N48" s="289"/>
      <c r="O48" s="520"/>
      <c r="P48" s="519"/>
    </row>
    <row r="49" spans="1:16" ht="54" customHeight="1">
      <c r="A49" s="632"/>
      <c r="B49" s="625"/>
      <c r="C49" s="82" t="s">
        <v>528</v>
      </c>
      <c r="D49" s="85" t="s">
        <v>639</v>
      </c>
      <c r="E49" s="627"/>
      <c r="F49" s="413"/>
      <c r="G49" s="108"/>
      <c r="H49" s="170"/>
      <c r="I49" s="413"/>
      <c r="J49" s="108"/>
      <c r="K49" s="489"/>
      <c r="L49" s="473"/>
      <c r="M49" s="413"/>
      <c r="N49" s="108"/>
      <c r="O49" s="413"/>
      <c r="P49" s="472"/>
    </row>
    <row r="50" spans="1:16" ht="30">
      <c r="A50" s="632"/>
      <c r="B50" s="625"/>
      <c r="C50" s="82" t="s">
        <v>529</v>
      </c>
      <c r="D50" s="211" t="s">
        <v>644</v>
      </c>
      <c r="E50" s="627"/>
      <c r="F50" s="413"/>
      <c r="G50" s="108"/>
      <c r="H50" s="170"/>
      <c r="I50" s="516"/>
      <c r="J50" s="295"/>
      <c r="K50" s="518"/>
      <c r="L50" s="517"/>
      <c r="M50" s="516"/>
      <c r="N50" s="295"/>
      <c r="O50" s="516"/>
      <c r="P50" s="515"/>
    </row>
    <row r="51" spans="1:16" ht="30">
      <c r="A51" s="632"/>
      <c r="B51" s="625"/>
      <c r="C51" s="82" t="s">
        <v>530</v>
      </c>
      <c r="D51" s="526" t="s">
        <v>631</v>
      </c>
      <c r="E51" s="627"/>
      <c r="F51" s="262"/>
      <c r="G51" s="263"/>
      <c r="H51" s="170"/>
      <c r="I51" s="516"/>
      <c r="J51" s="295"/>
      <c r="K51" s="518"/>
      <c r="L51" s="517"/>
      <c r="M51" s="516"/>
      <c r="N51" s="295"/>
      <c r="O51" s="516"/>
      <c r="P51" s="515"/>
    </row>
    <row r="52" spans="1:16">
      <c r="A52" s="632"/>
      <c r="B52" s="625"/>
      <c r="C52" s="500">
        <v>7</v>
      </c>
      <c r="D52" s="500" t="s">
        <v>849</v>
      </c>
      <c r="E52" s="500"/>
      <c r="F52" s="183"/>
      <c r="G52" s="241"/>
      <c r="H52" s="170"/>
      <c r="I52" s="102"/>
      <c r="J52" s="105"/>
      <c r="K52" s="102"/>
      <c r="L52" s="313"/>
      <c r="M52" s="102"/>
      <c r="N52" s="105"/>
      <c r="O52" s="102"/>
      <c r="P52" s="313"/>
    </row>
    <row r="53" spans="1:16">
      <c r="A53" s="632"/>
      <c r="B53" s="625"/>
      <c r="C53" s="83"/>
      <c r="D53" s="212" t="s">
        <v>432</v>
      </c>
      <c r="E53" s="635" t="s">
        <v>52</v>
      </c>
      <c r="F53" s="413"/>
      <c r="G53" s="108"/>
      <c r="H53" s="170"/>
      <c r="I53" s="413"/>
      <c r="J53" s="108"/>
      <c r="K53" s="489"/>
      <c r="L53" s="473"/>
      <c r="M53" s="413"/>
      <c r="N53" s="108"/>
      <c r="O53" s="413"/>
      <c r="P53" s="472"/>
    </row>
    <row r="54" spans="1:16" ht="54" customHeight="1">
      <c r="A54" s="632"/>
      <c r="B54" s="625"/>
      <c r="C54" s="83" t="s">
        <v>367</v>
      </c>
      <c r="D54" s="213" t="s">
        <v>522</v>
      </c>
      <c r="E54" s="627"/>
      <c r="F54" s="254"/>
      <c r="G54" s="255"/>
      <c r="H54" s="170"/>
      <c r="I54" s="520"/>
      <c r="J54" s="289"/>
      <c r="K54" s="522"/>
      <c r="L54" s="521"/>
      <c r="M54" s="520"/>
      <c r="N54" s="289"/>
      <c r="O54" s="520"/>
      <c r="P54" s="519"/>
    </row>
    <row r="55" spans="1:16" ht="82.9" customHeight="1">
      <c r="A55" s="632"/>
      <c r="B55" s="625"/>
      <c r="C55" s="83" t="s">
        <v>368</v>
      </c>
      <c r="D55" s="213" t="s">
        <v>523</v>
      </c>
      <c r="E55" s="627"/>
      <c r="F55" s="413"/>
      <c r="G55" s="108"/>
      <c r="H55" s="170"/>
      <c r="I55" s="413"/>
      <c r="J55" s="108"/>
      <c r="K55" s="522"/>
      <c r="L55" s="539"/>
      <c r="M55" s="413"/>
      <c r="N55" s="108"/>
      <c r="O55" s="489"/>
      <c r="P55" s="538"/>
    </row>
    <row r="56" spans="1:16">
      <c r="A56" s="632"/>
      <c r="B56" s="625"/>
      <c r="C56" s="83" t="s">
        <v>413</v>
      </c>
      <c r="D56" s="213" t="s">
        <v>524</v>
      </c>
      <c r="E56" s="627"/>
      <c r="F56" s="254"/>
      <c r="G56" s="255"/>
      <c r="H56" s="170"/>
      <c r="I56" s="520"/>
      <c r="J56" s="289"/>
      <c r="K56" s="525"/>
      <c r="L56" s="521"/>
      <c r="M56" s="520"/>
      <c r="N56" s="289"/>
      <c r="O56" s="523"/>
      <c r="P56" s="519"/>
    </row>
    <row r="57" spans="1:16" ht="55.9" customHeight="1">
      <c r="A57" s="632"/>
      <c r="B57" s="625"/>
      <c r="C57" s="83" t="s">
        <v>414</v>
      </c>
      <c r="D57" s="213" t="s">
        <v>848</v>
      </c>
      <c r="E57" s="627"/>
      <c r="F57" s="254"/>
      <c r="G57" s="255"/>
      <c r="H57" s="170"/>
      <c r="I57" s="306"/>
      <c r="J57" s="307"/>
      <c r="K57" s="537"/>
      <c r="L57" s="536"/>
      <c r="M57" s="306"/>
      <c r="N57" s="307"/>
      <c r="O57" s="306"/>
      <c r="P57" s="535"/>
    </row>
    <row r="58" spans="1:16" ht="30">
      <c r="A58" s="632"/>
      <c r="B58" s="625"/>
      <c r="C58" s="84" t="s">
        <v>415</v>
      </c>
      <c r="D58" s="214" t="s">
        <v>631</v>
      </c>
      <c r="E58" s="627"/>
      <c r="F58" s="256"/>
      <c r="G58" s="257"/>
      <c r="H58" s="170"/>
      <c r="I58" s="185"/>
      <c r="J58" s="186"/>
      <c r="K58" s="503"/>
      <c r="L58" s="492"/>
      <c r="M58" s="185"/>
      <c r="N58" s="186"/>
      <c r="O58" s="185"/>
      <c r="P58" s="491"/>
    </row>
    <row r="59" spans="1:16" ht="78" customHeight="1">
      <c r="A59" s="632"/>
      <c r="B59" s="625"/>
      <c r="C59" s="83" t="s">
        <v>415</v>
      </c>
      <c r="D59" s="85" t="s">
        <v>431</v>
      </c>
      <c r="E59" s="120" t="s">
        <v>430</v>
      </c>
      <c r="F59" s="254"/>
      <c r="G59" s="255"/>
      <c r="H59" s="170"/>
      <c r="I59" s="534"/>
      <c r="J59" s="289"/>
      <c r="K59" s="595"/>
      <c r="L59" s="596"/>
      <c r="M59" s="533"/>
      <c r="N59" s="533"/>
      <c r="O59" s="520"/>
      <c r="P59" s="519"/>
    </row>
    <row r="60" spans="1:16" ht="58.9" customHeight="1">
      <c r="A60" s="632"/>
      <c r="B60" s="625"/>
      <c r="C60" s="83" t="s">
        <v>416</v>
      </c>
      <c r="D60" s="85" t="s">
        <v>639</v>
      </c>
      <c r="E60" s="122"/>
      <c r="F60" s="413"/>
      <c r="G60" s="108"/>
      <c r="H60" s="170"/>
      <c r="I60" s="413"/>
      <c r="J60" s="108"/>
      <c r="K60" s="489"/>
      <c r="L60" s="473"/>
      <c r="M60" s="413"/>
      <c r="N60" s="108"/>
      <c r="O60" s="413"/>
      <c r="P60" s="472"/>
    </row>
    <row r="61" spans="1:16" ht="45">
      <c r="A61" s="632"/>
      <c r="B61" s="625"/>
      <c r="C61" s="83" t="s">
        <v>417</v>
      </c>
      <c r="D61" s="502" t="s">
        <v>439</v>
      </c>
      <c r="E61" s="466" t="s">
        <v>397</v>
      </c>
      <c r="F61" s="254"/>
      <c r="G61" s="255"/>
      <c r="H61" s="170"/>
      <c r="I61" s="520"/>
      <c r="J61" s="289"/>
      <c r="K61" s="525"/>
      <c r="L61" s="521"/>
      <c r="M61" s="520"/>
      <c r="N61" s="289"/>
      <c r="O61" s="523"/>
      <c r="P61" s="519"/>
    </row>
    <row r="62" spans="1:16" ht="30">
      <c r="A62" s="632"/>
      <c r="B62" s="625"/>
      <c r="C62" s="83" t="s">
        <v>632</v>
      </c>
      <c r="D62" s="211" t="s">
        <v>645</v>
      </c>
      <c r="E62" s="464"/>
      <c r="F62" s="254"/>
      <c r="G62" s="255"/>
      <c r="H62" s="170"/>
      <c r="I62" s="516"/>
      <c r="J62" s="295"/>
      <c r="K62" s="532"/>
      <c r="L62" s="531"/>
      <c r="M62" s="516"/>
      <c r="N62" s="295"/>
      <c r="O62" s="530"/>
      <c r="P62" s="529"/>
    </row>
    <row r="63" spans="1:16" ht="30">
      <c r="A63" s="632"/>
      <c r="B63" s="625"/>
      <c r="C63" s="83" t="s">
        <v>640</v>
      </c>
      <c r="D63" s="526" t="s">
        <v>631</v>
      </c>
      <c r="E63" s="465"/>
      <c r="F63" s="254"/>
      <c r="G63" s="255"/>
      <c r="H63" s="170"/>
      <c r="I63" s="516"/>
      <c r="J63" s="295"/>
      <c r="K63" s="518"/>
      <c r="L63" s="517"/>
      <c r="M63" s="516"/>
      <c r="N63" s="295"/>
      <c r="O63" s="516"/>
      <c r="P63" s="515"/>
    </row>
    <row r="64" spans="1:16">
      <c r="A64" s="632"/>
      <c r="B64" s="625"/>
      <c r="C64" s="500">
        <v>8</v>
      </c>
      <c r="D64" s="500" t="s">
        <v>847</v>
      </c>
      <c r="E64" s="500"/>
      <c r="F64" s="183"/>
      <c r="G64" s="241"/>
      <c r="H64" s="170"/>
      <c r="I64" s="102"/>
      <c r="J64" s="105"/>
      <c r="K64" s="102"/>
      <c r="L64" s="313"/>
      <c r="M64" s="102"/>
      <c r="N64" s="105"/>
      <c r="O64" s="102"/>
      <c r="P64" s="313"/>
    </row>
    <row r="65" spans="1:16" ht="75" customHeight="1">
      <c r="A65" s="632"/>
      <c r="B65" s="625"/>
      <c r="C65" s="83" t="s">
        <v>369</v>
      </c>
      <c r="D65" s="94" t="s">
        <v>658</v>
      </c>
      <c r="E65" s="123" t="s">
        <v>433</v>
      </c>
      <c r="F65" s="413"/>
      <c r="G65" s="108"/>
      <c r="H65" s="170"/>
      <c r="I65" s="413"/>
      <c r="J65" s="108"/>
      <c r="K65" s="489"/>
      <c r="L65" s="484"/>
      <c r="M65" s="413"/>
      <c r="N65" s="108"/>
      <c r="O65" s="489"/>
      <c r="P65" s="483"/>
    </row>
    <row r="66" spans="1:16" ht="60">
      <c r="A66" s="632"/>
      <c r="B66" s="625"/>
      <c r="C66" s="83" t="s">
        <v>370</v>
      </c>
      <c r="D66" s="502" t="s">
        <v>659</v>
      </c>
      <c r="E66" s="125" t="s">
        <v>435</v>
      </c>
      <c r="F66" s="254"/>
      <c r="G66" s="255"/>
      <c r="H66" s="170"/>
      <c r="I66" s="520"/>
      <c r="J66" s="289"/>
      <c r="K66" s="525"/>
      <c r="L66" s="521"/>
      <c r="M66" s="520"/>
      <c r="N66" s="289"/>
      <c r="O66" s="523"/>
      <c r="P66" s="519"/>
    </row>
    <row r="67" spans="1:16" ht="81.75" customHeight="1">
      <c r="A67" s="632"/>
      <c r="B67" s="625"/>
      <c r="C67" s="83" t="s">
        <v>371</v>
      </c>
      <c r="D67" s="85" t="s">
        <v>660</v>
      </c>
      <c r="E67" s="120"/>
      <c r="F67" s="413"/>
      <c r="G67" s="108"/>
      <c r="H67" s="170"/>
      <c r="I67" s="413"/>
      <c r="J67" s="108"/>
      <c r="K67" s="489"/>
      <c r="L67" s="528"/>
      <c r="M67" s="413"/>
      <c r="N67" s="108"/>
      <c r="O67" s="413"/>
      <c r="P67" s="527"/>
    </row>
    <row r="68" spans="1:16" ht="75" customHeight="1">
      <c r="A68" s="632"/>
      <c r="B68" s="625"/>
      <c r="C68" s="83" t="s">
        <v>372</v>
      </c>
      <c r="D68" s="94" t="s">
        <v>661</v>
      </c>
      <c r="E68" s="123" t="s">
        <v>434</v>
      </c>
      <c r="F68" s="254"/>
      <c r="G68" s="255"/>
      <c r="H68" s="170"/>
      <c r="I68" s="520"/>
      <c r="J68" s="289"/>
      <c r="K68" s="522"/>
      <c r="L68" s="521"/>
      <c r="M68" s="520"/>
      <c r="N68" s="289"/>
      <c r="O68" s="520"/>
      <c r="P68" s="519"/>
    </row>
    <row r="69" spans="1:16" ht="44.45" customHeight="1">
      <c r="A69" s="632"/>
      <c r="B69" s="625"/>
      <c r="C69" s="83" t="s">
        <v>373</v>
      </c>
      <c r="D69" s="94" t="s">
        <v>454</v>
      </c>
      <c r="E69" s="125" t="s">
        <v>397</v>
      </c>
      <c r="F69" s="413"/>
      <c r="G69" s="108"/>
      <c r="H69" s="170"/>
      <c r="I69" s="413"/>
      <c r="J69" s="108"/>
      <c r="K69" s="489"/>
      <c r="L69" s="473"/>
      <c r="M69" s="413"/>
      <c r="N69" s="108"/>
      <c r="O69" s="413"/>
      <c r="P69" s="472"/>
    </row>
    <row r="70" spans="1:16" ht="45">
      <c r="A70" s="632"/>
      <c r="B70" s="625"/>
      <c r="C70" s="83" t="s">
        <v>374</v>
      </c>
      <c r="D70" s="502" t="s">
        <v>439</v>
      </c>
      <c r="E70" s="122"/>
      <c r="F70" s="413"/>
      <c r="G70" s="255"/>
      <c r="H70" s="170"/>
      <c r="I70" s="520"/>
      <c r="J70" s="289"/>
      <c r="K70" s="522"/>
      <c r="L70" s="521"/>
      <c r="M70" s="520"/>
      <c r="N70" s="289"/>
      <c r="O70" s="520"/>
      <c r="P70" s="519"/>
    </row>
    <row r="71" spans="1:16" ht="45">
      <c r="A71" s="632"/>
      <c r="B71" s="625"/>
      <c r="C71" s="83" t="s">
        <v>418</v>
      </c>
      <c r="D71" s="85" t="s">
        <v>437</v>
      </c>
      <c r="E71" s="466" t="s">
        <v>436</v>
      </c>
      <c r="F71" s="413"/>
      <c r="G71" s="108"/>
      <c r="H71" s="170"/>
      <c r="I71" s="413"/>
      <c r="J71" s="108"/>
      <c r="K71" s="489"/>
      <c r="L71" s="473"/>
      <c r="M71" s="413"/>
      <c r="N71" s="108"/>
      <c r="O71" s="413"/>
      <c r="P71" s="472"/>
    </row>
    <row r="72" spans="1:16" ht="67.150000000000006" customHeight="1">
      <c r="A72" s="632"/>
      <c r="B72" s="625"/>
      <c r="C72" s="83" t="s">
        <v>419</v>
      </c>
      <c r="D72" s="85" t="s">
        <v>438</v>
      </c>
      <c r="E72" s="464"/>
      <c r="F72" s="254"/>
      <c r="G72" s="255"/>
      <c r="H72" s="170"/>
      <c r="I72" s="520"/>
      <c r="J72" s="289"/>
      <c r="K72" s="522"/>
      <c r="L72" s="521"/>
      <c r="M72" s="520"/>
      <c r="N72" s="289"/>
      <c r="O72" s="520"/>
      <c r="P72" s="519"/>
    </row>
    <row r="73" spans="1:16" ht="30">
      <c r="A73" s="632"/>
      <c r="B73" s="625"/>
      <c r="C73" s="84" t="s">
        <v>420</v>
      </c>
      <c r="D73" s="526" t="s">
        <v>631</v>
      </c>
      <c r="E73" s="465"/>
      <c r="F73" s="262"/>
      <c r="G73" s="263"/>
      <c r="H73" s="170"/>
      <c r="I73" s="516"/>
      <c r="J73" s="295"/>
      <c r="K73" s="518"/>
      <c r="L73" s="517"/>
      <c r="M73" s="516"/>
      <c r="N73" s="295"/>
      <c r="O73" s="516"/>
      <c r="P73" s="515"/>
    </row>
    <row r="74" spans="1:16">
      <c r="A74" s="632"/>
      <c r="B74" s="625"/>
      <c r="C74" s="500">
        <v>9</v>
      </c>
      <c r="D74" s="504" t="s">
        <v>398</v>
      </c>
      <c r="E74" s="500"/>
      <c r="F74" s="183"/>
      <c r="G74" s="241"/>
      <c r="H74" s="170"/>
      <c r="I74" s="102"/>
      <c r="J74" s="105"/>
      <c r="K74" s="102"/>
      <c r="L74" s="313"/>
      <c r="M74" s="102"/>
      <c r="N74" s="105"/>
      <c r="O74" s="102"/>
      <c r="P74" s="313"/>
    </row>
    <row r="75" spans="1:16" ht="81" customHeight="1">
      <c r="A75" s="632"/>
      <c r="B75" s="625"/>
      <c r="C75" s="82" t="s">
        <v>375</v>
      </c>
      <c r="D75" s="86" t="s">
        <v>846</v>
      </c>
      <c r="E75" s="122" t="s">
        <v>459</v>
      </c>
      <c r="F75" s="413"/>
      <c r="G75" s="108"/>
      <c r="H75" s="170"/>
      <c r="I75" s="413"/>
      <c r="J75" s="108"/>
      <c r="K75" s="489"/>
      <c r="L75" s="473"/>
      <c r="M75" s="413"/>
      <c r="N75" s="108"/>
      <c r="O75" s="413"/>
      <c r="P75" s="472"/>
    </row>
    <row r="76" spans="1:16" ht="45">
      <c r="A76" s="632"/>
      <c r="B76" s="625"/>
      <c r="C76" s="83" t="s">
        <v>376</v>
      </c>
      <c r="D76" s="85" t="s">
        <v>460</v>
      </c>
      <c r="E76" s="123"/>
      <c r="F76" s="254"/>
      <c r="G76" s="255"/>
      <c r="H76" s="170"/>
      <c r="I76" s="520"/>
      <c r="J76" s="289"/>
      <c r="K76" s="522"/>
      <c r="L76" s="521"/>
      <c r="M76" s="520"/>
      <c r="N76" s="289"/>
      <c r="O76" s="520"/>
      <c r="P76" s="519"/>
    </row>
    <row r="77" spans="1:16" ht="60">
      <c r="A77" s="632"/>
      <c r="B77" s="625"/>
      <c r="C77" s="83" t="s">
        <v>377</v>
      </c>
      <c r="D77" s="85" t="s">
        <v>456</v>
      </c>
      <c r="E77" s="123" t="s">
        <v>455</v>
      </c>
      <c r="F77" s="413"/>
      <c r="G77" s="108"/>
      <c r="H77" s="170"/>
      <c r="I77" s="413"/>
      <c r="J77" s="108"/>
      <c r="K77" s="489"/>
      <c r="L77" s="473"/>
      <c r="M77" s="413"/>
      <c r="N77" s="108"/>
      <c r="O77" s="413"/>
      <c r="P77" s="472"/>
    </row>
    <row r="78" spans="1:16" ht="67.150000000000006" customHeight="1">
      <c r="A78" s="632"/>
      <c r="B78" s="625"/>
      <c r="C78" s="83" t="s">
        <v>378</v>
      </c>
      <c r="D78" s="85" t="s">
        <v>457</v>
      </c>
      <c r="E78" s="123"/>
      <c r="F78" s="254"/>
      <c r="G78" s="255"/>
      <c r="H78" s="170"/>
      <c r="I78" s="520"/>
      <c r="J78" s="289"/>
      <c r="K78" s="525"/>
      <c r="L78" s="524"/>
      <c r="M78" s="520"/>
      <c r="N78" s="289"/>
      <c r="O78" s="523"/>
      <c r="P78" s="521"/>
    </row>
    <row r="79" spans="1:16" ht="45.75" thickBot="1">
      <c r="A79" s="633"/>
      <c r="B79" s="626"/>
      <c r="C79" s="220" t="s">
        <v>421</v>
      </c>
      <c r="D79" s="221" t="s">
        <v>458</v>
      </c>
      <c r="E79" s="222"/>
      <c r="F79" s="111"/>
      <c r="G79" s="112"/>
      <c r="H79" s="170"/>
      <c r="I79" s="413"/>
      <c r="J79" s="108"/>
      <c r="K79" s="489"/>
      <c r="L79" s="473"/>
      <c r="M79" s="413"/>
      <c r="N79" s="108"/>
      <c r="O79" s="413"/>
      <c r="P79" s="472"/>
    </row>
    <row r="80" spans="1:16" ht="15" customHeight="1" thickBot="1">
      <c r="A80" s="605"/>
      <c r="B80" s="606"/>
      <c r="C80" s="606"/>
      <c r="D80" s="606"/>
      <c r="E80" s="606"/>
      <c r="F80" s="286"/>
      <c r="G80" s="287"/>
      <c r="H80" s="170"/>
      <c r="I80" s="413"/>
      <c r="J80" s="108"/>
      <c r="K80" s="489"/>
      <c r="L80" s="473"/>
      <c r="M80" s="413"/>
      <c r="N80" s="108"/>
      <c r="O80" s="413"/>
      <c r="P80" s="472"/>
    </row>
    <row r="81" spans="1:16">
      <c r="A81" s="621" t="s">
        <v>425</v>
      </c>
      <c r="B81" s="624" t="s">
        <v>486</v>
      </c>
      <c r="C81" s="500">
        <v>9</v>
      </c>
      <c r="D81" s="504" t="s">
        <v>398</v>
      </c>
      <c r="E81" s="500"/>
      <c r="F81" s="191"/>
      <c r="G81" s="264"/>
      <c r="H81" s="170"/>
      <c r="I81" s="102"/>
      <c r="J81" s="105"/>
      <c r="K81" s="102"/>
      <c r="L81" s="313"/>
      <c r="M81" s="102"/>
      <c r="N81" s="105"/>
      <c r="O81" s="102"/>
      <c r="P81" s="313"/>
    </row>
    <row r="82" spans="1:16" ht="45">
      <c r="A82" s="622"/>
      <c r="B82" s="625"/>
      <c r="C82" s="84" t="s">
        <v>422</v>
      </c>
      <c r="D82" s="87" t="s">
        <v>439</v>
      </c>
      <c r="E82" s="466" t="s">
        <v>397</v>
      </c>
      <c r="F82" s="266"/>
      <c r="G82" s="267"/>
      <c r="H82" s="170"/>
      <c r="I82" s="520"/>
      <c r="J82" s="289"/>
      <c r="K82" s="522"/>
      <c r="L82" s="521"/>
      <c r="M82" s="520"/>
      <c r="N82" s="289"/>
      <c r="O82" s="520"/>
      <c r="P82" s="519"/>
    </row>
    <row r="83" spans="1:16" ht="30">
      <c r="A83" s="622"/>
      <c r="B83" s="625"/>
      <c r="C83" s="84" t="s">
        <v>633</v>
      </c>
      <c r="D83" s="87" t="s">
        <v>631</v>
      </c>
      <c r="E83" s="465"/>
      <c r="F83" s="262"/>
      <c r="G83" s="263"/>
      <c r="H83" s="170"/>
      <c r="I83" s="516"/>
      <c r="J83" s="295"/>
      <c r="K83" s="518"/>
      <c r="L83" s="517"/>
      <c r="M83" s="516"/>
      <c r="N83" s="295"/>
      <c r="O83" s="516"/>
      <c r="P83" s="515"/>
    </row>
    <row r="84" spans="1:16">
      <c r="A84" s="622"/>
      <c r="B84" s="625"/>
      <c r="C84" s="500">
        <v>10</v>
      </c>
      <c r="D84" s="500" t="s">
        <v>399</v>
      </c>
      <c r="E84" s="500"/>
      <c r="F84" s="183"/>
      <c r="G84" s="241"/>
      <c r="H84" s="170"/>
      <c r="I84" s="102"/>
      <c r="J84" s="105"/>
      <c r="K84" s="102"/>
      <c r="L84" s="313"/>
      <c r="M84" s="102"/>
      <c r="N84" s="105"/>
      <c r="O84" s="102"/>
      <c r="P84" s="313"/>
    </row>
    <row r="85" spans="1:16" ht="68.45" customHeight="1">
      <c r="A85" s="622"/>
      <c r="B85" s="625"/>
      <c r="C85" s="82" t="s">
        <v>379</v>
      </c>
      <c r="D85" s="86" t="s">
        <v>461</v>
      </c>
      <c r="E85" s="120" t="s">
        <v>71</v>
      </c>
      <c r="F85" s="413"/>
      <c r="G85" s="108"/>
      <c r="H85" s="170"/>
      <c r="I85" s="413"/>
      <c r="J85" s="108"/>
      <c r="K85" s="514"/>
      <c r="L85" s="513"/>
      <c r="M85" s="413"/>
      <c r="N85" s="108"/>
      <c r="O85" s="512"/>
      <c r="P85" s="511"/>
    </row>
    <row r="86" spans="1:16" ht="60">
      <c r="A86" s="622"/>
      <c r="B86" s="625"/>
      <c r="C86" s="84" t="s">
        <v>380</v>
      </c>
      <c r="D86" s="87" t="s">
        <v>462</v>
      </c>
      <c r="E86" s="120"/>
      <c r="F86" s="256"/>
      <c r="G86" s="257"/>
      <c r="H86" s="170"/>
      <c r="I86" s="508"/>
      <c r="J86" s="290"/>
      <c r="K86" s="510"/>
      <c r="L86" s="509"/>
      <c r="M86" s="508"/>
      <c r="N86" s="290"/>
      <c r="O86" s="507"/>
      <c r="P86" s="506"/>
    </row>
    <row r="87" spans="1:16">
      <c r="A87" s="622"/>
      <c r="B87" s="625"/>
      <c r="C87" s="500">
        <v>12</v>
      </c>
      <c r="D87" s="500" t="s">
        <v>400</v>
      </c>
      <c r="E87" s="500"/>
      <c r="F87" s="183"/>
      <c r="G87" s="241"/>
      <c r="H87" s="170"/>
      <c r="I87" s="102"/>
      <c r="J87" s="105"/>
      <c r="K87" s="102"/>
      <c r="L87" s="313"/>
      <c r="M87" s="102"/>
      <c r="N87" s="105"/>
      <c r="O87" s="102"/>
      <c r="P87" s="313"/>
    </row>
    <row r="88" spans="1:16" ht="45">
      <c r="A88" s="622"/>
      <c r="B88" s="625"/>
      <c r="C88" s="505" t="s">
        <v>381</v>
      </c>
      <c r="D88" s="502" t="s">
        <v>463</v>
      </c>
      <c r="E88" s="125" t="s">
        <v>74</v>
      </c>
      <c r="F88" s="185"/>
      <c r="G88" s="186"/>
      <c r="H88" s="170"/>
      <c r="I88" s="185"/>
      <c r="J88" s="186"/>
      <c r="K88" s="503"/>
      <c r="L88" s="492"/>
      <c r="M88" s="185"/>
      <c r="N88" s="186"/>
      <c r="O88" s="185"/>
      <c r="P88" s="491"/>
    </row>
    <row r="89" spans="1:16">
      <c r="A89" s="622"/>
      <c r="B89" s="625"/>
      <c r="C89" s="500">
        <v>13</v>
      </c>
      <c r="D89" s="504" t="s">
        <v>646</v>
      </c>
      <c r="E89" s="504"/>
      <c r="F89" s="183"/>
      <c r="G89" s="241"/>
      <c r="H89" s="170"/>
      <c r="I89" s="103"/>
      <c r="J89" s="106"/>
      <c r="K89" s="103"/>
      <c r="L89" s="314"/>
      <c r="M89" s="103"/>
      <c r="N89" s="106"/>
      <c r="O89" s="103"/>
      <c r="P89" s="314"/>
    </row>
    <row r="90" spans="1:16" ht="59.45" customHeight="1">
      <c r="A90" s="622"/>
      <c r="B90" s="625"/>
      <c r="C90" s="83" t="s">
        <v>382</v>
      </c>
      <c r="D90" s="211" t="s">
        <v>647</v>
      </c>
      <c r="E90" s="627" t="s">
        <v>407</v>
      </c>
      <c r="F90" s="413"/>
      <c r="G90" s="108"/>
      <c r="H90" s="170"/>
      <c r="I90" s="413"/>
      <c r="J90" s="108"/>
      <c r="K90" s="489"/>
      <c r="L90" s="473"/>
      <c r="M90" s="413"/>
      <c r="N90" s="108"/>
      <c r="O90" s="413"/>
      <c r="P90" s="472"/>
    </row>
    <row r="91" spans="1:16" ht="30">
      <c r="A91" s="622"/>
      <c r="B91" s="625"/>
      <c r="C91" s="83" t="s">
        <v>383</v>
      </c>
      <c r="D91" s="211" t="s">
        <v>608</v>
      </c>
      <c r="E91" s="627"/>
      <c r="F91" s="413"/>
      <c r="G91" s="108"/>
      <c r="H91" s="170"/>
      <c r="I91" s="413"/>
      <c r="J91" s="108"/>
      <c r="K91" s="489"/>
      <c r="L91" s="473"/>
      <c r="M91" s="413"/>
      <c r="N91" s="108"/>
      <c r="O91" s="413"/>
      <c r="P91" s="472"/>
    </row>
    <row r="92" spans="1:16" ht="30">
      <c r="A92" s="622"/>
      <c r="B92" s="625"/>
      <c r="C92" s="83" t="s">
        <v>384</v>
      </c>
      <c r="D92" s="211" t="s">
        <v>609</v>
      </c>
      <c r="E92" s="627"/>
      <c r="F92" s="413"/>
      <c r="G92" s="108"/>
      <c r="H92" s="170"/>
      <c r="I92" s="413"/>
      <c r="J92" s="108"/>
      <c r="K92" s="489"/>
      <c r="L92" s="473"/>
      <c r="M92" s="413"/>
      <c r="N92" s="108"/>
      <c r="O92" s="413"/>
      <c r="P92" s="472"/>
    </row>
    <row r="93" spans="1:16" ht="30">
      <c r="A93" s="622"/>
      <c r="B93" s="625"/>
      <c r="C93" s="83"/>
      <c r="D93" s="85" t="s">
        <v>464</v>
      </c>
      <c r="E93" s="627"/>
      <c r="F93" s="413"/>
      <c r="G93" s="108"/>
      <c r="H93" s="170"/>
      <c r="I93" s="413"/>
      <c r="J93" s="108"/>
      <c r="K93" s="489"/>
      <c r="L93" s="473"/>
      <c r="M93" s="413"/>
      <c r="N93" s="108"/>
      <c r="O93" s="413"/>
      <c r="P93" s="472"/>
    </row>
    <row r="94" spans="1:16" ht="30">
      <c r="A94" s="622"/>
      <c r="B94" s="625"/>
      <c r="C94" s="83" t="s">
        <v>385</v>
      </c>
      <c r="D94" s="85" t="s">
        <v>465</v>
      </c>
      <c r="E94" s="627"/>
      <c r="F94" s="413"/>
      <c r="G94" s="108"/>
      <c r="H94" s="170"/>
      <c r="I94" s="413"/>
      <c r="J94" s="108"/>
      <c r="K94" s="489"/>
      <c r="L94" s="473"/>
      <c r="M94" s="413"/>
      <c r="N94" s="108"/>
      <c r="O94" s="413"/>
      <c r="P94" s="472"/>
    </row>
    <row r="95" spans="1:16" ht="75">
      <c r="A95" s="622"/>
      <c r="B95" s="625"/>
      <c r="C95" s="83" t="s">
        <v>531</v>
      </c>
      <c r="D95" s="85" t="s">
        <v>466</v>
      </c>
      <c r="E95" s="627"/>
      <c r="F95" s="413"/>
      <c r="G95" s="108"/>
      <c r="H95" s="170"/>
      <c r="I95" s="413"/>
      <c r="J95" s="108"/>
      <c r="K95" s="489"/>
      <c r="L95" s="473"/>
      <c r="M95" s="413"/>
      <c r="N95" s="108"/>
      <c r="O95" s="413"/>
      <c r="P95" s="472"/>
    </row>
    <row r="96" spans="1:16" ht="30">
      <c r="A96" s="622"/>
      <c r="B96" s="625"/>
      <c r="C96" s="83" t="s">
        <v>532</v>
      </c>
      <c r="D96" s="85" t="s">
        <v>467</v>
      </c>
      <c r="E96" s="627"/>
      <c r="F96" s="413"/>
      <c r="G96" s="108"/>
      <c r="H96" s="170"/>
      <c r="I96" s="413"/>
      <c r="J96" s="108"/>
      <c r="K96" s="489"/>
      <c r="L96" s="473"/>
      <c r="M96" s="413"/>
      <c r="N96" s="108"/>
      <c r="O96" s="413"/>
      <c r="P96" s="472"/>
    </row>
    <row r="97" spans="1:16" ht="75">
      <c r="A97" s="622"/>
      <c r="B97" s="625"/>
      <c r="C97" s="83" t="s">
        <v>533</v>
      </c>
      <c r="D97" s="87" t="s">
        <v>468</v>
      </c>
      <c r="E97" s="627"/>
      <c r="F97" s="413"/>
      <c r="G97" s="108"/>
      <c r="H97" s="170"/>
      <c r="I97" s="185"/>
      <c r="J97" s="186"/>
      <c r="K97" s="503"/>
      <c r="L97" s="492"/>
      <c r="M97" s="185"/>
      <c r="N97" s="186"/>
      <c r="O97" s="185"/>
      <c r="P97" s="491"/>
    </row>
    <row r="98" spans="1:16">
      <c r="A98" s="622"/>
      <c r="B98" s="625"/>
      <c r="C98" s="500">
        <v>14</v>
      </c>
      <c r="D98" s="504" t="s">
        <v>469</v>
      </c>
      <c r="E98" s="504"/>
      <c r="F98" s="183"/>
      <c r="G98" s="241"/>
      <c r="H98" s="170"/>
      <c r="I98" s="103"/>
      <c r="J98" s="106"/>
      <c r="K98" s="103"/>
      <c r="L98" s="314"/>
      <c r="M98" s="103"/>
      <c r="N98" s="106"/>
      <c r="O98" s="103"/>
      <c r="P98" s="314"/>
    </row>
    <row r="99" spans="1:16" ht="30">
      <c r="A99" s="622"/>
      <c r="B99" s="625"/>
      <c r="C99" s="82" t="s">
        <v>386</v>
      </c>
      <c r="D99" s="86" t="s">
        <v>620</v>
      </c>
      <c r="E99" s="627" t="s">
        <v>470</v>
      </c>
      <c r="F99" s="413"/>
      <c r="G99" s="108"/>
      <c r="H99" s="170"/>
      <c r="I99" s="413"/>
      <c r="J99" s="108"/>
      <c r="K99" s="489"/>
      <c r="L99" s="473"/>
      <c r="M99" s="413"/>
      <c r="N99" s="108"/>
      <c r="O99" s="413"/>
      <c r="P99" s="472"/>
    </row>
    <row r="100" spans="1:16" ht="30">
      <c r="A100" s="622"/>
      <c r="B100" s="625"/>
      <c r="C100" s="82" t="s">
        <v>387</v>
      </c>
      <c r="D100" s="215" t="s">
        <v>636</v>
      </c>
      <c r="E100" s="627"/>
      <c r="F100" s="413"/>
      <c r="G100" s="108"/>
      <c r="H100" s="170"/>
      <c r="I100" s="413"/>
      <c r="J100" s="108"/>
      <c r="K100" s="489"/>
      <c r="L100" s="473"/>
      <c r="M100" s="413"/>
      <c r="N100" s="108"/>
      <c r="O100" s="413"/>
      <c r="P100" s="472"/>
    </row>
    <row r="101" spans="1:16" ht="90">
      <c r="A101" s="622"/>
      <c r="B101" s="625"/>
      <c r="C101" s="83" t="s">
        <v>388</v>
      </c>
      <c r="D101" s="85" t="s">
        <v>621</v>
      </c>
      <c r="E101" s="627"/>
      <c r="F101" s="413"/>
      <c r="G101" s="108"/>
      <c r="H101" s="170"/>
      <c r="I101" s="413"/>
      <c r="J101" s="108"/>
      <c r="K101" s="489"/>
      <c r="L101" s="473"/>
      <c r="M101" s="413"/>
      <c r="N101" s="108"/>
      <c r="O101" s="413"/>
      <c r="P101" s="472"/>
    </row>
    <row r="102" spans="1:16" ht="30">
      <c r="A102" s="622"/>
      <c r="B102" s="625"/>
      <c r="C102" s="84" t="s">
        <v>623</v>
      </c>
      <c r="D102" s="87" t="s">
        <v>622</v>
      </c>
      <c r="E102" s="627"/>
      <c r="F102" s="185"/>
      <c r="G102" s="108"/>
      <c r="H102" s="170"/>
      <c r="I102" s="185"/>
      <c r="J102" s="186"/>
      <c r="K102" s="503"/>
      <c r="L102" s="492"/>
      <c r="M102" s="185"/>
      <c r="N102" s="186"/>
      <c r="O102" s="185"/>
      <c r="P102" s="491"/>
    </row>
    <row r="103" spans="1:16">
      <c r="A103" s="622"/>
      <c r="B103" s="625"/>
      <c r="C103" s="500">
        <v>15</v>
      </c>
      <c r="D103" s="504" t="s">
        <v>401</v>
      </c>
      <c r="E103" s="504"/>
      <c r="F103" s="183"/>
      <c r="G103" s="241"/>
      <c r="H103" s="170"/>
      <c r="I103" s="103"/>
      <c r="J103" s="106"/>
      <c r="K103" s="103"/>
      <c r="L103" s="314"/>
      <c r="M103" s="103"/>
      <c r="N103" s="106"/>
      <c r="O103" s="103"/>
      <c r="P103" s="314"/>
    </row>
    <row r="104" spans="1:16" ht="30">
      <c r="A104" s="622"/>
      <c r="B104" s="625"/>
      <c r="C104" s="82" t="s">
        <v>389</v>
      </c>
      <c r="D104" s="86" t="s">
        <v>477</v>
      </c>
      <c r="E104" s="120" t="s">
        <v>402</v>
      </c>
      <c r="F104" s="413"/>
      <c r="G104" s="108"/>
      <c r="H104" s="170"/>
      <c r="I104" s="413"/>
      <c r="J104" s="108"/>
      <c r="K104" s="489"/>
      <c r="L104" s="473"/>
      <c r="M104" s="413"/>
      <c r="N104" s="108"/>
      <c r="O104" s="413"/>
      <c r="P104" s="472"/>
    </row>
    <row r="105" spans="1:16" ht="45">
      <c r="A105" s="622"/>
      <c r="B105" s="625"/>
      <c r="C105" s="83" t="s">
        <v>390</v>
      </c>
      <c r="D105" s="85" t="s">
        <v>478</v>
      </c>
      <c r="E105" s="120"/>
      <c r="F105" s="413"/>
      <c r="G105" s="108"/>
      <c r="H105" s="170"/>
      <c r="I105" s="413"/>
      <c r="J105" s="108"/>
      <c r="K105" s="489"/>
      <c r="L105" s="473"/>
      <c r="M105" s="413"/>
      <c r="N105" s="108"/>
      <c r="O105" s="413"/>
      <c r="P105" s="472"/>
    </row>
    <row r="106" spans="1:16" ht="45">
      <c r="A106" s="622"/>
      <c r="B106" s="625"/>
      <c r="C106" s="83" t="s">
        <v>471</v>
      </c>
      <c r="D106" s="85" t="s">
        <v>479</v>
      </c>
      <c r="E106" s="122"/>
      <c r="F106" s="413"/>
      <c r="G106" s="108"/>
      <c r="H106" s="170"/>
      <c r="I106" s="413"/>
      <c r="J106" s="108"/>
      <c r="K106" s="489"/>
      <c r="L106" s="473"/>
      <c r="M106" s="413"/>
      <c r="N106" s="108"/>
      <c r="O106" s="413"/>
      <c r="P106" s="472"/>
    </row>
    <row r="107" spans="1:16" ht="51.6" customHeight="1">
      <c r="A107" s="622"/>
      <c r="B107" s="625"/>
      <c r="C107" s="83" t="s">
        <v>472</v>
      </c>
      <c r="D107" s="85" t="s">
        <v>480</v>
      </c>
      <c r="E107" s="123" t="s">
        <v>81</v>
      </c>
      <c r="F107" s="413"/>
      <c r="G107" s="108"/>
      <c r="H107" s="170"/>
      <c r="I107" s="413"/>
      <c r="J107" s="108"/>
      <c r="K107" s="489"/>
      <c r="L107" s="473"/>
      <c r="M107" s="413"/>
      <c r="N107" s="108"/>
      <c r="O107" s="413"/>
      <c r="P107" s="472"/>
    </row>
    <row r="108" spans="1:16" ht="45">
      <c r="A108" s="622"/>
      <c r="B108" s="625"/>
      <c r="C108" s="83" t="s">
        <v>473</v>
      </c>
      <c r="D108" s="85" t="s">
        <v>481</v>
      </c>
      <c r="E108" s="123"/>
      <c r="F108" s="413"/>
      <c r="G108" s="108"/>
      <c r="H108" s="170"/>
      <c r="I108" s="413"/>
      <c r="J108" s="108"/>
      <c r="K108" s="489"/>
      <c r="L108" s="473"/>
      <c r="M108" s="413"/>
      <c r="N108" s="108"/>
      <c r="O108" s="413"/>
      <c r="P108" s="472"/>
    </row>
    <row r="109" spans="1:16" ht="45">
      <c r="A109" s="622"/>
      <c r="B109" s="625"/>
      <c r="C109" s="83" t="s">
        <v>474</v>
      </c>
      <c r="D109" s="85" t="s">
        <v>482</v>
      </c>
      <c r="E109" s="123"/>
      <c r="F109" s="413"/>
      <c r="G109" s="108"/>
      <c r="H109" s="170"/>
      <c r="I109" s="413"/>
      <c r="J109" s="108"/>
      <c r="K109" s="489"/>
      <c r="L109" s="473"/>
      <c r="M109" s="413"/>
      <c r="N109" s="108"/>
      <c r="O109" s="413"/>
      <c r="P109" s="472"/>
    </row>
    <row r="110" spans="1:16" ht="45">
      <c r="A110" s="622"/>
      <c r="B110" s="625"/>
      <c r="C110" s="83" t="s">
        <v>475</v>
      </c>
      <c r="D110" s="85" t="s">
        <v>845</v>
      </c>
      <c r="E110" s="123" t="s">
        <v>403</v>
      </c>
      <c r="F110" s="413"/>
      <c r="G110" s="108"/>
      <c r="H110" s="170"/>
      <c r="I110" s="413"/>
      <c r="J110" s="108"/>
      <c r="K110" s="489"/>
      <c r="L110" s="484"/>
      <c r="M110" s="413"/>
      <c r="N110" s="108"/>
      <c r="O110" s="413"/>
      <c r="P110" s="483"/>
    </row>
    <row r="111" spans="1:16" ht="45">
      <c r="A111" s="622"/>
      <c r="B111" s="625"/>
      <c r="C111" s="84" t="s">
        <v>476</v>
      </c>
      <c r="D111" s="87" t="s">
        <v>483</v>
      </c>
      <c r="E111" s="125" t="s">
        <v>404</v>
      </c>
      <c r="F111" s="185"/>
      <c r="G111" s="186"/>
      <c r="H111" s="170"/>
      <c r="I111" s="185"/>
      <c r="J111" s="186"/>
      <c r="K111" s="503"/>
      <c r="L111" s="492"/>
      <c r="M111" s="185"/>
      <c r="N111" s="186"/>
      <c r="O111" s="185"/>
      <c r="P111" s="491"/>
    </row>
    <row r="112" spans="1:16">
      <c r="A112" s="622"/>
      <c r="B112" s="625"/>
      <c r="C112" s="500">
        <v>16</v>
      </c>
      <c r="D112" s="500" t="s">
        <v>405</v>
      </c>
      <c r="E112" s="184"/>
      <c r="F112" s="183"/>
      <c r="G112" s="241"/>
      <c r="H112" s="170"/>
      <c r="I112" s="105"/>
      <c r="J112" s="105"/>
      <c r="K112" s="105"/>
      <c r="L112" s="313"/>
      <c r="M112" s="105"/>
      <c r="N112" s="105"/>
      <c r="O112" s="105"/>
      <c r="P112" s="313"/>
    </row>
    <row r="113" spans="1:16" ht="90">
      <c r="A113" s="622"/>
      <c r="B113" s="625"/>
      <c r="C113" s="82" t="s">
        <v>391</v>
      </c>
      <c r="D113" s="86" t="s">
        <v>844</v>
      </c>
      <c r="E113" s="120" t="s">
        <v>406</v>
      </c>
      <c r="F113" s="413"/>
      <c r="G113" s="108"/>
      <c r="H113" s="170"/>
      <c r="I113" s="108"/>
      <c r="J113" s="108"/>
      <c r="K113" s="474"/>
      <c r="L113" s="473"/>
      <c r="M113" s="108"/>
      <c r="N113" s="108"/>
      <c r="O113" s="474"/>
      <c r="P113" s="472"/>
    </row>
    <row r="114" spans="1:16" ht="90">
      <c r="A114" s="622"/>
      <c r="B114" s="625"/>
      <c r="C114" s="82" t="s">
        <v>392</v>
      </c>
      <c r="D114" s="85" t="s">
        <v>843</v>
      </c>
      <c r="E114" s="120"/>
      <c r="F114" s="413"/>
      <c r="G114" s="108"/>
      <c r="H114" s="170"/>
      <c r="I114" s="108"/>
      <c r="J114" s="108"/>
      <c r="K114" s="474"/>
      <c r="L114" s="473"/>
      <c r="M114" s="108"/>
      <c r="N114" s="108"/>
      <c r="O114" s="108"/>
      <c r="P114" s="472"/>
    </row>
    <row r="115" spans="1:16" ht="30">
      <c r="A115" s="622"/>
      <c r="B115" s="625"/>
      <c r="C115" s="82" t="s">
        <v>393</v>
      </c>
      <c r="D115" s="85" t="s">
        <v>484</v>
      </c>
      <c r="E115" s="120"/>
      <c r="F115" s="413"/>
      <c r="G115" s="108"/>
      <c r="H115" s="170"/>
      <c r="I115" s="108"/>
      <c r="J115" s="108"/>
      <c r="K115" s="474"/>
      <c r="L115" s="473"/>
      <c r="M115" s="108"/>
      <c r="N115" s="108"/>
      <c r="O115" s="108"/>
      <c r="P115" s="472"/>
    </row>
    <row r="116" spans="1:16" ht="30">
      <c r="A116" s="622"/>
      <c r="B116" s="625"/>
      <c r="C116" s="82" t="s">
        <v>394</v>
      </c>
      <c r="D116" s="85" t="s">
        <v>634</v>
      </c>
      <c r="E116" s="120"/>
      <c r="F116" s="413"/>
      <c r="G116" s="108"/>
      <c r="H116" s="170"/>
      <c r="I116" s="108"/>
      <c r="J116" s="108"/>
      <c r="K116" s="474"/>
      <c r="L116" s="473"/>
      <c r="M116" s="108"/>
      <c r="N116" s="108"/>
      <c r="O116" s="474"/>
      <c r="P116" s="472"/>
    </row>
    <row r="117" spans="1:16" ht="30">
      <c r="A117" s="622"/>
      <c r="B117" s="625"/>
      <c r="C117" s="82" t="s">
        <v>635</v>
      </c>
      <c r="D117" s="502" t="s">
        <v>485</v>
      </c>
      <c r="E117" s="125" t="s">
        <v>226</v>
      </c>
      <c r="F117" s="413"/>
      <c r="G117" s="108"/>
      <c r="H117" s="170"/>
      <c r="I117" s="108"/>
      <c r="J117" s="108"/>
      <c r="K117" s="474"/>
      <c r="L117" s="473"/>
      <c r="M117" s="108"/>
      <c r="N117" s="108"/>
      <c r="O117" s="108"/>
      <c r="P117" s="472"/>
    </row>
    <row r="118" spans="1:16">
      <c r="A118" s="622"/>
      <c r="B118" s="625"/>
      <c r="C118" s="501">
        <v>17</v>
      </c>
      <c r="D118" s="500" t="s">
        <v>249</v>
      </c>
      <c r="E118" s="500"/>
      <c r="F118" s="183"/>
      <c r="G118" s="241"/>
      <c r="H118" s="170"/>
      <c r="I118" s="105"/>
      <c r="J118" s="105"/>
      <c r="K118" s="105"/>
      <c r="L118" s="313"/>
      <c r="M118" s="105"/>
      <c r="N118" s="105"/>
      <c r="O118" s="105"/>
      <c r="P118" s="313"/>
    </row>
    <row r="119" spans="1:16" ht="60">
      <c r="A119" s="622"/>
      <c r="B119" s="625"/>
      <c r="C119" s="88" t="s">
        <v>395</v>
      </c>
      <c r="D119" s="86" t="s">
        <v>500</v>
      </c>
      <c r="E119" s="120" t="s">
        <v>408</v>
      </c>
      <c r="F119" s="413"/>
      <c r="G119" s="108"/>
      <c r="H119" s="170"/>
      <c r="I119" s="108"/>
      <c r="J119" s="108"/>
      <c r="K119" s="474"/>
      <c r="L119" s="473"/>
      <c r="M119" s="108"/>
      <c r="N119" s="108"/>
      <c r="O119" s="108"/>
      <c r="P119" s="472"/>
    </row>
    <row r="120" spans="1:16" ht="60.75" thickBot="1">
      <c r="A120" s="623"/>
      <c r="B120" s="626"/>
      <c r="C120" s="153" t="s">
        <v>396</v>
      </c>
      <c r="D120" s="152" t="s">
        <v>501</v>
      </c>
      <c r="E120" s="126"/>
      <c r="F120" s="111"/>
      <c r="G120" s="112"/>
      <c r="H120" s="170"/>
      <c r="I120" s="112"/>
      <c r="J120" s="112"/>
      <c r="K120" s="471"/>
      <c r="L120" s="470"/>
      <c r="M120" s="112"/>
      <c r="N120" s="112"/>
      <c r="O120" s="112"/>
      <c r="P120" s="469"/>
    </row>
    <row r="121" spans="1:16">
      <c r="A121" s="607" t="s">
        <v>111</v>
      </c>
      <c r="B121" s="609" t="s">
        <v>232</v>
      </c>
      <c r="C121" s="490">
        <v>18</v>
      </c>
      <c r="D121" s="490" t="s">
        <v>409</v>
      </c>
      <c r="E121" s="490"/>
      <c r="F121" s="265"/>
      <c r="G121" s="242"/>
      <c r="H121" s="170"/>
      <c r="I121" s="117"/>
      <c r="J121" s="117"/>
      <c r="K121" s="117"/>
      <c r="L121" s="315"/>
      <c r="M121" s="117"/>
      <c r="N121" s="117"/>
      <c r="O121" s="117"/>
      <c r="P121" s="315"/>
    </row>
    <row r="122" spans="1:16" ht="45">
      <c r="A122" s="608"/>
      <c r="B122" s="610"/>
      <c r="C122" s="89" t="s">
        <v>423</v>
      </c>
      <c r="D122" s="92" t="s">
        <v>502</v>
      </c>
      <c r="E122" s="100" t="s">
        <v>341</v>
      </c>
      <c r="F122" s="413"/>
      <c r="G122" s="108"/>
      <c r="H122" s="170"/>
      <c r="I122" s="108"/>
      <c r="J122" s="108"/>
      <c r="K122" s="474"/>
      <c r="L122" s="473"/>
      <c r="M122" s="108"/>
      <c r="N122" s="108"/>
      <c r="O122" s="108"/>
      <c r="P122" s="472"/>
    </row>
    <row r="123" spans="1:16" ht="45">
      <c r="A123" s="608"/>
      <c r="B123" s="610"/>
      <c r="C123" s="90" t="s">
        <v>424</v>
      </c>
      <c r="D123" s="91" t="s">
        <v>503</v>
      </c>
      <c r="E123" s="124" t="s">
        <v>342</v>
      </c>
      <c r="F123" s="413"/>
      <c r="G123" s="108"/>
      <c r="H123" s="170"/>
      <c r="I123" s="108"/>
      <c r="J123" s="108"/>
      <c r="K123" s="474"/>
      <c r="L123" s="473"/>
      <c r="M123" s="108"/>
      <c r="N123" s="108"/>
      <c r="O123" s="474"/>
      <c r="P123" s="472"/>
    </row>
    <row r="124" spans="1:16">
      <c r="A124" s="608"/>
      <c r="B124" s="610"/>
      <c r="C124" s="90" t="s">
        <v>487</v>
      </c>
      <c r="D124" s="91" t="s">
        <v>504</v>
      </c>
      <c r="E124" s="124" t="s">
        <v>343</v>
      </c>
      <c r="F124" s="413"/>
      <c r="G124" s="108"/>
      <c r="H124" s="170"/>
      <c r="I124" s="108"/>
      <c r="J124" s="108"/>
      <c r="K124" s="474"/>
      <c r="L124" s="473"/>
      <c r="M124" s="108"/>
      <c r="N124" s="108"/>
      <c r="O124" s="108"/>
      <c r="P124" s="472"/>
    </row>
    <row r="125" spans="1:16" ht="145.15" customHeight="1">
      <c r="A125" s="608"/>
      <c r="B125" s="610"/>
      <c r="C125" s="90" t="s">
        <v>488</v>
      </c>
      <c r="D125" s="91" t="s">
        <v>505</v>
      </c>
      <c r="E125" s="611" t="s">
        <v>344</v>
      </c>
      <c r="F125" s="413"/>
      <c r="G125" s="108"/>
      <c r="H125" s="170"/>
      <c r="I125" s="108"/>
      <c r="J125" s="108"/>
      <c r="K125" s="474"/>
      <c r="L125" s="481"/>
      <c r="M125" s="108"/>
      <c r="N125" s="108"/>
      <c r="O125" s="474"/>
      <c r="P125" s="481"/>
    </row>
    <row r="126" spans="1:16" ht="30">
      <c r="A126" s="608"/>
      <c r="B126" s="610"/>
      <c r="C126" s="90" t="s">
        <v>489</v>
      </c>
      <c r="D126" s="91" t="s">
        <v>499</v>
      </c>
      <c r="E126" s="629"/>
      <c r="F126" s="413"/>
      <c r="G126" s="108"/>
      <c r="H126" s="170"/>
      <c r="I126" s="108"/>
      <c r="J126" s="108"/>
      <c r="K126" s="474"/>
      <c r="L126" s="473"/>
      <c r="M126" s="108"/>
      <c r="N126" s="108"/>
      <c r="O126" s="108"/>
      <c r="P126" s="472"/>
    </row>
    <row r="127" spans="1:16" ht="15.75" thickBot="1">
      <c r="A127" s="615"/>
      <c r="B127" s="628"/>
      <c r="C127" s="499" t="s">
        <v>490</v>
      </c>
      <c r="D127" s="498" t="s">
        <v>506</v>
      </c>
      <c r="E127" s="630"/>
      <c r="F127" s="111"/>
      <c r="G127" s="112"/>
      <c r="H127" s="170"/>
      <c r="I127" s="497"/>
      <c r="J127" s="192"/>
      <c r="K127" s="496"/>
      <c r="L127" s="495"/>
      <c r="M127" s="192"/>
      <c r="N127" s="192"/>
      <c r="O127" s="192"/>
      <c r="P127" s="494"/>
    </row>
    <row r="128" spans="1:16" ht="15" customHeight="1" thickBot="1">
      <c r="A128" s="605"/>
      <c r="B128" s="606"/>
      <c r="C128" s="606"/>
      <c r="D128" s="606"/>
      <c r="E128" s="606"/>
      <c r="F128" s="286"/>
      <c r="G128" s="287"/>
      <c r="H128" s="170"/>
      <c r="I128" s="186"/>
      <c r="J128" s="186"/>
      <c r="K128" s="493"/>
      <c r="L128" s="492"/>
      <c r="M128" s="186"/>
      <c r="N128" s="186"/>
      <c r="O128" s="186"/>
      <c r="P128" s="491"/>
    </row>
    <row r="129" spans="1:16">
      <c r="A129" s="607" t="s">
        <v>111</v>
      </c>
      <c r="B129" s="609" t="s">
        <v>232</v>
      </c>
      <c r="C129" s="490">
        <v>18</v>
      </c>
      <c r="D129" s="490" t="s">
        <v>409</v>
      </c>
      <c r="E129" s="490"/>
      <c r="F129" s="116"/>
      <c r="G129" s="117"/>
      <c r="H129" s="170"/>
      <c r="I129" s="193"/>
      <c r="J129" s="193"/>
      <c r="K129" s="193"/>
      <c r="L129" s="316"/>
      <c r="M129" s="193"/>
      <c r="N129" s="193"/>
      <c r="O129" s="193"/>
      <c r="P129" s="316"/>
    </row>
    <row r="130" spans="1:16" ht="45">
      <c r="A130" s="608"/>
      <c r="B130" s="610"/>
      <c r="C130" s="90" t="s">
        <v>491</v>
      </c>
      <c r="D130" s="91" t="s">
        <v>507</v>
      </c>
      <c r="E130" s="611" t="s">
        <v>344</v>
      </c>
      <c r="F130" s="413"/>
      <c r="G130" s="108"/>
      <c r="H130" s="170"/>
      <c r="I130" s="108"/>
      <c r="J130" s="108"/>
      <c r="K130" s="474"/>
      <c r="L130" s="473"/>
      <c r="M130" s="108"/>
      <c r="N130" s="108"/>
      <c r="O130" s="108"/>
      <c r="P130" s="472"/>
    </row>
    <row r="131" spans="1:16" ht="60">
      <c r="A131" s="608"/>
      <c r="B131" s="610"/>
      <c r="C131" s="90" t="s">
        <v>508</v>
      </c>
      <c r="D131" s="91" t="s">
        <v>652</v>
      </c>
      <c r="E131" s="612"/>
      <c r="F131" s="413"/>
      <c r="G131" s="108"/>
      <c r="H131" s="170"/>
      <c r="I131" s="108"/>
      <c r="J131" s="108"/>
      <c r="K131" s="474"/>
      <c r="L131" s="473"/>
      <c r="M131" s="108"/>
      <c r="N131" s="108"/>
      <c r="O131" s="108"/>
      <c r="P131" s="472"/>
    </row>
    <row r="132" spans="1:16" ht="41.45" customHeight="1">
      <c r="A132" s="608"/>
      <c r="B132" s="610"/>
      <c r="C132" s="175" t="s">
        <v>509</v>
      </c>
      <c r="D132" s="176" t="s">
        <v>512</v>
      </c>
      <c r="E132" s="177" t="s">
        <v>345</v>
      </c>
      <c r="F132" s="413"/>
      <c r="G132" s="108"/>
      <c r="H132" s="170"/>
      <c r="I132" s="413"/>
      <c r="J132" s="108"/>
      <c r="K132" s="489"/>
      <c r="L132" s="473"/>
      <c r="M132" s="413"/>
      <c r="N132" s="108"/>
      <c r="O132" s="489"/>
      <c r="P132" s="472"/>
    </row>
    <row r="133" spans="1:16" ht="60" customHeight="1">
      <c r="A133" s="608"/>
      <c r="B133" s="610"/>
      <c r="C133" s="178" t="s">
        <v>510</v>
      </c>
      <c r="D133" s="179" t="s">
        <v>514</v>
      </c>
      <c r="E133" s="613" t="s">
        <v>410</v>
      </c>
      <c r="F133" s="174"/>
      <c r="G133" s="108"/>
      <c r="H133" s="170"/>
      <c r="I133" s="413"/>
      <c r="J133" s="108"/>
      <c r="K133" s="489"/>
      <c r="L133" s="473"/>
      <c r="M133" s="413"/>
      <c r="N133" s="108"/>
      <c r="O133" s="413"/>
      <c r="P133" s="472"/>
    </row>
    <row r="134" spans="1:16" ht="45">
      <c r="A134" s="608"/>
      <c r="B134" s="610"/>
      <c r="C134" s="178" t="s">
        <v>511</v>
      </c>
      <c r="D134" s="179" t="s">
        <v>513</v>
      </c>
      <c r="E134" s="614"/>
      <c r="F134" s="174"/>
      <c r="G134" s="108"/>
      <c r="H134" s="170"/>
      <c r="I134" s="413"/>
      <c r="J134" s="108"/>
      <c r="K134" s="489"/>
      <c r="L134" s="481"/>
      <c r="M134" s="413"/>
      <c r="N134" s="108"/>
      <c r="O134" s="413"/>
      <c r="P134" s="481"/>
    </row>
    <row r="135" spans="1:16">
      <c r="A135" s="608"/>
      <c r="B135" s="610"/>
      <c r="C135" s="216" t="s">
        <v>624</v>
      </c>
      <c r="D135" s="217"/>
      <c r="E135" s="100"/>
      <c r="F135" s="413"/>
      <c r="G135" s="267"/>
      <c r="H135" s="170"/>
      <c r="I135" s="486"/>
      <c r="J135" s="294"/>
      <c r="K135" s="488"/>
      <c r="L135" s="487"/>
      <c r="M135" s="486"/>
      <c r="N135" s="294"/>
      <c r="O135" s="486"/>
      <c r="P135" s="485"/>
    </row>
    <row r="136" spans="1:16" ht="45">
      <c r="A136" s="608"/>
      <c r="B136" s="610"/>
      <c r="C136" s="90" t="s">
        <v>627</v>
      </c>
      <c r="D136" s="92" t="s">
        <v>445</v>
      </c>
      <c r="E136" s="124"/>
      <c r="F136" s="266"/>
      <c r="G136" s="267"/>
      <c r="H136" s="170"/>
      <c r="I136" s="486"/>
      <c r="J136" s="294"/>
      <c r="K136" s="488"/>
      <c r="L136" s="487"/>
      <c r="M136" s="486"/>
      <c r="N136" s="294"/>
      <c r="O136" s="486"/>
      <c r="P136" s="485"/>
    </row>
    <row r="137" spans="1:16" ht="30">
      <c r="A137" s="608"/>
      <c r="B137" s="610"/>
      <c r="C137" s="90" t="s">
        <v>628</v>
      </c>
      <c r="D137" s="218" t="s">
        <v>625</v>
      </c>
      <c r="E137" s="124"/>
      <c r="F137" s="266"/>
      <c r="G137" s="267"/>
      <c r="H137" s="170"/>
      <c r="I137" s="486"/>
      <c r="J137" s="294"/>
      <c r="K137" s="488"/>
      <c r="L137" s="487"/>
      <c r="M137" s="486"/>
      <c r="N137" s="294"/>
      <c r="O137" s="486"/>
      <c r="P137" s="485"/>
    </row>
    <row r="138" spans="1:16" ht="30.75" thickBot="1">
      <c r="A138" s="608"/>
      <c r="B138" s="610"/>
      <c r="C138" s="90" t="s">
        <v>629</v>
      </c>
      <c r="D138" s="219" t="s">
        <v>626</v>
      </c>
      <c r="E138" s="100"/>
      <c r="F138" s="266"/>
      <c r="G138" s="267"/>
      <c r="H138" s="170"/>
      <c r="I138" s="486"/>
      <c r="J138" s="294"/>
      <c r="K138" s="488"/>
      <c r="L138" s="487"/>
      <c r="M138" s="486"/>
      <c r="N138" s="294"/>
      <c r="O138" s="486"/>
      <c r="P138" s="485"/>
    </row>
    <row r="139" spans="1:16">
      <c r="A139" s="607" t="s">
        <v>111</v>
      </c>
      <c r="B139" s="616" t="s">
        <v>241</v>
      </c>
      <c r="C139" s="118">
        <v>19</v>
      </c>
      <c r="D139" s="118" t="s">
        <v>515</v>
      </c>
      <c r="E139" s="118"/>
      <c r="F139" s="268"/>
      <c r="G139" s="244"/>
      <c r="H139" s="170"/>
      <c r="I139" s="119"/>
      <c r="J139" s="119"/>
      <c r="K139" s="119"/>
      <c r="L139" s="317"/>
      <c r="M139" s="119"/>
      <c r="N139" s="119"/>
      <c r="O139" s="119"/>
      <c r="P139" s="317"/>
    </row>
    <row r="140" spans="1:16" ht="45">
      <c r="A140" s="608"/>
      <c r="B140" s="617"/>
      <c r="C140" s="95" t="s">
        <v>492</v>
      </c>
      <c r="D140" s="96" t="s">
        <v>520</v>
      </c>
      <c r="E140" s="619" t="s">
        <v>411</v>
      </c>
      <c r="F140" s="413"/>
      <c r="G140" s="108"/>
      <c r="H140" s="170"/>
      <c r="I140" s="108"/>
      <c r="J140" s="108"/>
      <c r="K140" s="474"/>
      <c r="L140" s="484"/>
      <c r="M140" s="108"/>
      <c r="N140" s="108"/>
      <c r="O140" s="108"/>
      <c r="P140" s="483"/>
    </row>
    <row r="141" spans="1:16" ht="150" customHeight="1">
      <c r="A141" s="608"/>
      <c r="B141" s="617"/>
      <c r="C141" s="97" t="s">
        <v>493</v>
      </c>
      <c r="D141" s="98" t="s">
        <v>518</v>
      </c>
      <c r="E141" s="619"/>
      <c r="F141" s="413"/>
      <c r="G141" s="108"/>
      <c r="H141" s="170"/>
      <c r="I141" s="108"/>
      <c r="J141" s="108"/>
      <c r="K141" s="482"/>
      <c r="L141" s="481"/>
      <c r="M141" s="108"/>
      <c r="N141" s="108"/>
      <c r="O141" s="481"/>
      <c r="P141" s="481"/>
    </row>
    <row r="142" spans="1:16" ht="40.15" customHeight="1">
      <c r="A142" s="608"/>
      <c r="B142" s="617"/>
      <c r="C142" s="97" t="s">
        <v>494</v>
      </c>
      <c r="D142" s="98" t="s">
        <v>519</v>
      </c>
      <c r="E142" s="619"/>
      <c r="F142" s="413"/>
      <c r="G142" s="108"/>
      <c r="H142" s="170"/>
      <c r="I142" s="108"/>
      <c r="J142" s="108"/>
      <c r="K142" s="474"/>
      <c r="L142" s="473"/>
      <c r="M142" s="108"/>
      <c r="N142" s="108"/>
      <c r="O142" s="108"/>
      <c r="P142" s="472"/>
    </row>
    <row r="143" spans="1:16" ht="34.9" customHeight="1">
      <c r="A143" s="608"/>
      <c r="B143" s="617"/>
      <c r="C143" s="97" t="s">
        <v>495</v>
      </c>
      <c r="D143" s="98" t="s">
        <v>516</v>
      </c>
      <c r="E143" s="619"/>
      <c r="F143" s="413"/>
      <c r="G143" s="108"/>
      <c r="H143" s="170"/>
      <c r="I143" s="108"/>
      <c r="J143" s="108"/>
      <c r="K143" s="474"/>
      <c r="L143" s="473"/>
      <c r="M143" s="108"/>
      <c r="N143" s="108"/>
      <c r="O143" s="108"/>
      <c r="P143" s="472"/>
    </row>
    <row r="144" spans="1:16" ht="57.6" customHeight="1">
      <c r="A144" s="608"/>
      <c r="B144" s="617"/>
      <c r="C144" s="97" t="s">
        <v>496</v>
      </c>
      <c r="D144" s="98" t="s">
        <v>517</v>
      </c>
      <c r="E144" s="619"/>
      <c r="F144" s="413"/>
      <c r="G144" s="108"/>
      <c r="H144" s="170"/>
      <c r="I144" s="108"/>
      <c r="J144" s="108"/>
      <c r="K144" s="474"/>
      <c r="L144" s="473"/>
      <c r="M144" s="108"/>
      <c r="N144" s="108"/>
      <c r="O144" s="108"/>
      <c r="P144" s="472"/>
    </row>
    <row r="145" spans="1:16" ht="30">
      <c r="A145" s="608"/>
      <c r="B145" s="617"/>
      <c r="C145" s="97" t="s">
        <v>497</v>
      </c>
      <c r="D145" s="98" t="s">
        <v>525</v>
      </c>
      <c r="E145" s="619"/>
      <c r="F145" s="413"/>
      <c r="G145" s="108"/>
      <c r="H145" s="170"/>
      <c r="I145" s="108"/>
      <c r="J145" s="108"/>
      <c r="K145" s="474"/>
      <c r="L145" s="473"/>
      <c r="M145" s="108"/>
      <c r="N145" s="108"/>
      <c r="O145" s="108"/>
      <c r="P145" s="472"/>
    </row>
    <row r="146" spans="1:16" ht="30" customHeight="1">
      <c r="A146" s="608"/>
      <c r="B146" s="617"/>
      <c r="C146" s="97" t="s">
        <v>498</v>
      </c>
      <c r="D146" s="98" t="s">
        <v>842</v>
      </c>
      <c r="E146" s="619"/>
      <c r="F146" s="413"/>
      <c r="G146" s="108"/>
      <c r="H146" s="170"/>
      <c r="I146" s="108"/>
      <c r="J146" s="108"/>
      <c r="K146" s="474"/>
      <c r="L146" s="481"/>
      <c r="M146" s="108"/>
      <c r="N146" s="108"/>
      <c r="O146" s="474"/>
      <c r="P146" s="472"/>
    </row>
    <row r="147" spans="1:16" ht="45">
      <c r="A147" s="608"/>
      <c r="B147" s="617"/>
      <c r="C147" s="97" t="s">
        <v>841</v>
      </c>
      <c r="D147" s="98" t="s">
        <v>840</v>
      </c>
      <c r="E147" s="619"/>
      <c r="F147" s="413"/>
      <c r="G147" s="108"/>
      <c r="H147" s="170"/>
      <c r="I147" s="108"/>
      <c r="J147" s="108"/>
      <c r="K147" s="474"/>
      <c r="L147" s="481"/>
      <c r="M147" s="108"/>
      <c r="N147" s="108"/>
      <c r="O147" s="108"/>
      <c r="P147" s="472"/>
    </row>
    <row r="148" spans="1:16" ht="96" customHeight="1">
      <c r="A148" s="608"/>
      <c r="B148" s="617"/>
      <c r="C148" s="97" t="s">
        <v>839</v>
      </c>
      <c r="D148" s="98" t="s">
        <v>526</v>
      </c>
      <c r="E148" s="619"/>
      <c r="F148" s="413"/>
      <c r="G148" s="108"/>
      <c r="H148" s="170"/>
      <c r="I148" s="108"/>
      <c r="J148" s="108"/>
      <c r="K148" s="474"/>
      <c r="L148" s="481"/>
      <c r="M148" s="108"/>
      <c r="N148" s="108"/>
      <c r="O148" s="108"/>
      <c r="P148" s="480"/>
    </row>
    <row r="149" spans="1:16" ht="45.75" thickBot="1">
      <c r="A149" s="615"/>
      <c r="B149" s="618"/>
      <c r="C149" s="109" t="s">
        <v>838</v>
      </c>
      <c r="D149" s="110" t="s">
        <v>668</v>
      </c>
      <c r="E149" s="620"/>
      <c r="F149" s="111"/>
      <c r="G149" s="112"/>
      <c r="H149" s="172"/>
      <c r="I149" s="112"/>
      <c r="J149" s="112"/>
      <c r="K149" s="471"/>
      <c r="L149" s="479"/>
      <c r="M149" s="112"/>
      <c r="N149" s="112"/>
      <c r="O149" s="478"/>
      <c r="P149" s="477"/>
    </row>
    <row r="150" spans="1:16">
      <c r="A150" s="597" t="s">
        <v>619</v>
      </c>
      <c r="B150" s="600"/>
      <c r="C150" s="159"/>
      <c r="D150" s="159"/>
      <c r="E150" s="159"/>
      <c r="F150" s="269"/>
      <c r="G150" s="245"/>
      <c r="H150" s="170"/>
      <c r="I150" s="160"/>
      <c r="J150" s="160"/>
      <c r="K150" s="160"/>
      <c r="L150" s="318"/>
      <c r="M150" s="160"/>
      <c r="N150" s="160"/>
      <c r="O150" s="160"/>
      <c r="P150" s="318"/>
    </row>
    <row r="151" spans="1:16" ht="16.149999999999999" customHeight="1">
      <c r="A151" s="598"/>
      <c r="B151" s="601"/>
      <c r="C151" s="161"/>
      <c r="D151" s="162"/>
      <c r="E151" s="603"/>
      <c r="F151" s="413"/>
      <c r="G151" s="108"/>
      <c r="H151" s="170"/>
      <c r="I151" s="108"/>
      <c r="J151" s="108"/>
      <c r="K151" s="474"/>
      <c r="L151" s="473"/>
      <c r="M151" s="108"/>
      <c r="N151" s="108"/>
      <c r="O151" s="108"/>
      <c r="P151" s="472"/>
    </row>
    <row r="152" spans="1:16" ht="16.149999999999999" customHeight="1">
      <c r="A152" s="598"/>
      <c r="B152" s="601"/>
      <c r="C152" s="163"/>
      <c r="D152" s="164"/>
      <c r="E152" s="603"/>
      <c r="F152" s="413"/>
      <c r="G152" s="108"/>
      <c r="H152" s="170"/>
      <c r="I152" s="108"/>
      <c r="J152" s="108"/>
      <c r="K152" s="474"/>
      <c r="L152" s="476"/>
      <c r="M152" s="108"/>
      <c r="N152" s="108"/>
      <c r="O152" s="108"/>
      <c r="P152" s="475"/>
    </row>
    <row r="153" spans="1:16" ht="16.149999999999999" customHeight="1">
      <c r="A153" s="598"/>
      <c r="B153" s="601"/>
      <c r="C153" s="163"/>
      <c r="D153" s="164"/>
      <c r="E153" s="603"/>
      <c r="F153" s="413"/>
      <c r="G153" s="108"/>
      <c r="H153" s="170"/>
      <c r="I153" s="108"/>
      <c r="J153" s="108"/>
      <c r="K153" s="474"/>
      <c r="L153" s="473"/>
      <c r="M153" s="108"/>
      <c r="N153" s="108"/>
      <c r="O153" s="108"/>
      <c r="P153" s="472"/>
    </row>
    <row r="154" spans="1:16" ht="16.149999999999999" customHeight="1">
      <c r="A154" s="598"/>
      <c r="B154" s="601"/>
      <c r="C154" s="163"/>
      <c r="D154" s="164"/>
      <c r="E154" s="603"/>
      <c r="F154" s="413"/>
      <c r="G154" s="108"/>
      <c r="H154" s="170"/>
      <c r="I154" s="108"/>
      <c r="J154" s="108"/>
      <c r="K154" s="474"/>
      <c r="L154" s="473"/>
      <c r="M154" s="108"/>
      <c r="N154" s="108"/>
      <c r="O154" s="108"/>
      <c r="P154" s="472"/>
    </row>
    <row r="155" spans="1:16" ht="16.149999999999999" customHeight="1">
      <c r="A155" s="598"/>
      <c r="B155" s="601"/>
      <c r="C155" s="163"/>
      <c r="D155" s="164"/>
      <c r="E155" s="603"/>
      <c r="F155" s="413"/>
      <c r="G155" s="108"/>
      <c r="H155" s="170"/>
      <c r="I155" s="108"/>
      <c r="J155" s="108"/>
      <c r="K155" s="474"/>
      <c r="L155" s="473"/>
      <c r="M155" s="108"/>
      <c r="N155" s="108"/>
      <c r="O155" s="108"/>
      <c r="P155" s="472"/>
    </row>
    <row r="156" spans="1:16" ht="16.149999999999999" customHeight="1">
      <c r="A156" s="598"/>
      <c r="B156" s="601"/>
      <c r="C156" s="163"/>
      <c r="D156" s="164"/>
      <c r="E156" s="603"/>
      <c r="F156" s="413"/>
      <c r="G156" s="108"/>
      <c r="H156" s="170"/>
      <c r="I156" s="108"/>
      <c r="J156" s="108"/>
      <c r="K156" s="474"/>
      <c r="L156" s="473"/>
      <c r="M156" s="108"/>
      <c r="N156" s="108"/>
      <c r="O156" s="108"/>
      <c r="P156" s="472"/>
    </row>
    <row r="157" spans="1:16" ht="16.149999999999999" customHeight="1">
      <c r="A157" s="598"/>
      <c r="B157" s="601"/>
      <c r="C157" s="163"/>
      <c r="D157" s="164"/>
      <c r="E157" s="603"/>
      <c r="F157" s="413"/>
      <c r="G157" s="108"/>
      <c r="H157" s="170"/>
      <c r="I157" s="108"/>
      <c r="J157" s="108"/>
      <c r="K157" s="474"/>
      <c r="L157" s="473"/>
      <c r="M157" s="108"/>
      <c r="N157" s="108"/>
      <c r="O157" s="108"/>
      <c r="P157" s="472"/>
    </row>
    <row r="158" spans="1:16" ht="16.149999999999999" customHeight="1">
      <c r="A158" s="598"/>
      <c r="B158" s="601"/>
      <c r="C158" s="163"/>
      <c r="D158" s="164"/>
      <c r="E158" s="603"/>
      <c r="F158" s="413"/>
      <c r="G158" s="108"/>
      <c r="H158" s="170"/>
      <c r="I158" s="108"/>
      <c r="J158" s="108"/>
      <c r="K158" s="474"/>
      <c r="L158" s="473"/>
      <c r="M158" s="108"/>
      <c r="N158" s="108"/>
      <c r="O158" s="108"/>
      <c r="P158" s="472"/>
    </row>
    <row r="159" spans="1:16" ht="16.149999999999999" customHeight="1">
      <c r="A159" s="598"/>
      <c r="B159" s="601"/>
      <c r="C159" s="163"/>
      <c r="D159" s="164"/>
      <c r="E159" s="603"/>
      <c r="F159" s="413"/>
      <c r="G159" s="108"/>
      <c r="H159" s="170"/>
      <c r="I159" s="108"/>
      <c r="J159" s="108"/>
      <c r="K159" s="474"/>
      <c r="L159" s="473"/>
      <c r="M159" s="108"/>
      <c r="N159" s="108"/>
      <c r="O159" s="108"/>
      <c r="P159" s="472"/>
    </row>
    <row r="160" spans="1:16" ht="16.149999999999999" customHeight="1" thickBot="1">
      <c r="A160" s="599"/>
      <c r="B160" s="602"/>
      <c r="C160" s="165"/>
      <c r="D160" s="166"/>
      <c r="E160" s="604"/>
      <c r="F160" s="111"/>
      <c r="G160" s="112"/>
      <c r="H160" s="172"/>
      <c r="I160" s="112"/>
      <c r="J160" s="112"/>
      <c r="K160" s="471"/>
      <c r="L160" s="470"/>
      <c r="M160" s="112"/>
      <c r="N160" s="112"/>
      <c r="O160" s="112"/>
      <c r="P160" s="469"/>
    </row>
    <row r="161" spans="5:8">
      <c r="E161" s="155" t="str">
        <f>[1]Listes!C61</f>
        <v>Conform</v>
      </c>
      <c r="F161" s="270">
        <f>COUNTIF(F11:F149,"C")</f>
        <v>0</v>
      </c>
      <c r="G161" s="271"/>
      <c r="H161" s="173"/>
    </row>
    <row r="162" spans="5:8" ht="30">
      <c r="E162" s="99" t="str">
        <f>[1]Listes!C62</f>
        <v>Non Conform</v>
      </c>
      <c r="F162" s="157">
        <f>COUNTIF(F11:F149,"NC")</f>
        <v>0</v>
      </c>
      <c r="G162" s="272"/>
      <c r="H162" s="173"/>
    </row>
    <row r="163" spans="5:8" ht="45.75" thickBot="1">
      <c r="E163" s="156" t="str">
        <f>[1]Listes!C63</f>
        <v>Additional information needed</v>
      </c>
      <c r="F163" s="273">
        <f>COUNTIF(F11:F149,"Info Need")</f>
        <v>0</v>
      </c>
      <c r="G163" s="274"/>
      <c r="H163" s="173"/>
    </row>
  </sheetData>
  <autoFilter ref="A10:M163" xr:uid="{B2523CCA-90C7-48AA-84AF-9AE40C5CA9BB}">
    <filterColumn colId="2" showButton="0"/>
  </autoFilter>
  <mergeCells count="55">
    <mergeCell ref="A1:G1"/>
    <mergeCell ref="I1:L4"/>
    <mergeCell ref="M1:P4"/>
    <mergeCell ref="A2:C4"/>
    <mergeCell ref="D2:G2"/>
    <mergeCell ref="D3:G3"/>
    <mergeCell ref="D4:G4"/>
    <mergeCell ref="E5:F5"/>
    <mergeCell ref="D6:D8"/>
    <mergeCell ref="A9:A10"/>
    <mergeCell ref="B9:B10"/>
    <mergeCell ref="C9:D10"/>
    <mergeCell ref="E9:E10"/>
    <mergeCell ref="F9:F10"/>
    <mergeCell ref="P9:P10"/>
    <mergeCell ref="A11:A33"/>
    <mergeCell ref="B11:B17"/>
    <mergeCell ref="E12:E17"/>
    <mergeCell ref="B18:B30"/>
    <mergeCell ref="E24:E26"/>
    <mergeCell ref="J9:J10"/>
    <mergeCell ref="K9:K10"/>
    <mergeCell ref="L9:L10"/>
    <mergeCell ref="M9:M10"/>
    <mergeCell ref="N9:N10"/>
    <mergeCell ref="O9:O10"/>
    <mergeCell ref="G9:G10"/>
    <mergeCell ref="I9:I10"/>
    <mergeCell ref="E99:E102"/>
    <mergeCell ref="A121:A127"/>
    <mergeCell ref="B121:B127"/>
    <mergeCell ref="E125:E127"/>
    <mergeCell ref="A34:E34"/>
    <mergeCell ref="A35:A79"/>
    <mergeCell ref="B35:B79"/>
    <mergeCell ref="E36:E43"/>
    <mergeCell ref="E44:E45"/>
    <mergeCell ref="E47:E51"/>
    <mergeCell ref="E53:E58"/>
    <mergeCell ref="K59:L59"/>
    <mergeCell ref="A150:A160"/>
    <mergeCell ref="B150:B160"/>
    <mergeCell ref="E151:E160"/>
    <mergeCell ref="A128:E128"/>
    <mergeCell ref="A129:A138"/>
    <mergeCell ref="B129:B138"/>
    <mergeCell ref="E130:E131"/>
    <mergeCell ref="E133:E134"/>
    <mergeCell ref="A139:A149"/>
    <mergeCell ref="B139:B149"/>
    <mergeCell ref="E140:E149"/>
    <mergeCell ref="A80:E80"/>
    <mergeCell ref="A81:A120"/>
    <mergeCell ref="B81:B120"/>
    <mergeCell ref="E90:E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3A40-93CE-456D-B1DC-B0C093C1BC71}">
  <sheetPr codeName="Feuil2"/>
  <dimension ref="A1:Q187"/>
  <sheetViews>
    <sheetView zoomScale="70" zoomScaleNormal="70" workbookViewId="0">
      <selection activeCell="K188" sqref="K188"/>
    </sheetView>
  </sheetViews>
  <sheetFormatPr baseColWidth="10" defaultColWidth="11.28515625" defaultRowHeight="15"/>
  <cols>
    <col min="1" max="1" width="10.28515625" style="154" customWidth="1"/>
    <col min="2" max="2" width="15.7109375" style="154" customWidth="1"/>
    <col min="3" max="3" width="5.7109375" style="154" customWidth="1"/>
    <col min="4" max="4" width="47.7109375" style="154" customWidth="1"/>
    <col min="5" max="6" width="11.28515625" style="154"/>
    <col min="7" max="7" width="10.28515625" style="154" customWidth="1"/>
    <col min="8" max="8" width="4.7109375" style="388" customWidth="1"/>
    <col min="9" max="9" width="9.28515625" style="154" customWidth="1"/>
    <col min="10" max="10" width="11" style="154" customWidth="1"/>
    <col min="11" max="11" width="48.7109375" style="181" customWidth="1"/>
    <col min="12" max="12" width="43.7109375" style="181" customWidth="1"/>
    <col min="13" max="13" width="10.28515625" style="154" customWidth="1"/>
    <col min="14" max="15" width="12.28515625" style="154" customWidth="1"/>
    <col min="16" max="16" width="79.7109375" style="387" customWidth="1"/>
    <col min="17" max="17" width="79" style="388" customWidth="1"/>
    <col min="18" max="16384" width="11.28515625" style="154"/>
  </cols>
  <sheetData>
    <row r="1" spans="1:17" s="3" customFormat="1" ht="16.149999999999999" customHeight="1" thickBot="1">
      <c r="A1" s="699"/>
      <c r="B1" s="699"/>
      <c r="C1" s="699"/>
      <c r="D1" s="699"/>
      <c r="E1" s="699"/>
      <c r="F1" s="699"/>
      <c r="G1" s="699"/>
      <c r="H1" s="167"/>
      <c r="I1" s="666" t="s">
        <v>610</v>
      </c>
      <c r="J1" s="700"/>
      <c r="K1" s="700"/>
      <c r="L1" s="397"/>
      <c r="M1" s="666" t="s">
        <v>535</v>
      </c>
      <c r="N1" s="700"/>
      <c r="O1" s="700"/>
      <c r="P1" s="700"/>
      <c r="Q1" s="668"/>
    </row>
    <row r="2" spans="1:17" s="3" customFormat="1" ht="16.149999999999999" customHeight="1">
      <c r="A2" s="672" t="s">
        <v>600</v>
      </c>
      <c r="B2" s="673"/>
      <c r="C2" s="673"/>
      <c r="D2" s="678" t="str">
        <f>'Input Data'!F6</f>
        <v>XXXX-YYYYY-V01.01-FR</v>
      </c>
      <c r="E2" s="679"/>
      <c r="F2" s="679"/>
      <c r="G2" s="680"/>
      <c r="H2" s="167"/>
      <c r="I2" s="666"/>
      <c r="J2" s="700"/>
      <c r="K2" s="700"/>
      <c r="L2" s="397"/>
      <c r="M2" s="666"/>
      <c r="N2" s="700"/>
      <c r="O2" s="700"/>
      <c r="P2" s="700"/>
      <c r="Q2" s="668"/>
    </row>
    <row r="3" spans="1:17" s="3" customFormat="1" ht="16.149999999999999" customHeight="1">
      <c r="A3" s="674"/>
      <c r="B3" s="675"/>
      <c r="C3" s="675"/>
      <c r="D3" s="681">
        <f>'Input Data'!F14</f>
        <v>0</v>
      </c>
      <c r="E3" s="702"/>
      <c r="F3" s="702"/>
      <c r="G3" s="683"/>
      <c r="H3" s="167"/>
      <c r="I3" s="666"/>
      <c r="J3" s="700"/>
      <c r="K3" s="700"/>
      <c r="L3" s="397"/>
      <c r="M3" s="666"/>
      <c r="N3" s="700"/>
      <c r="O3" s="700"/>
      <c r="P3" s="700"/>
      <c r="Q3" s="668"/>
    </row>
    <row r="4" spans="1:17" s="3" customFormat="1" ht="16.149999999999999" customHeight="1" thickBot="1">
      <c r="A4" s="676"/>
      <c r="B4" s="677"/>
      <c r="C4" s="677"/>
      <c r="D4" s="681" t="s">
        <v>601</v>
      </c>
      <c r="E4" s="702"/>
      <c r="F4" s="702"/>
      <c r="G4" s="684"/>
      <c r="H4" s="167"/>
      <c r="I4" s="669"/>
      <c r="J4" s="670"/>
      <c r="K4" s="670"/>
      <c r="L4" s="398"/>
      <c r="M4" s="669"/>
      <c r="N4" s="670"/>
      <c r="O4" s="670"/>
      <c r="P4" s="670"/>
      <c r="Q4" s="671"/>
    </row>
    <row r="5" spans="1:17" s="3" customFormat="1" ht="35.25" customHeight="1" thickBot="1">
      <c r="A5" s="157"/>
      <c r="B5" s="158" t="s">
        <v>617</v>
      </c>
      <c r="C5" s="336"/>
      <c r="D5" s="238" t="str">
        <f>'Input Data'!F29</f>
        <v>Non Favourable opinion</v>
      </c>
      <c r="E5" s="651" t="s">
        <v>618</v>
      </c>
      <c r="F5" s="652"/>
      <c r="G5" s="194"/>
      <c r="H5" s="167"/>
      <c r="I5" s="329"/>
      <c r="J5" s="330"/>
      <c r="K5" s="180"/>
      <c r="L5" s="180"/>
      <c r="M5" s="701" t="s">
        <v>618</v>
      </c>
      <c r="N5" s="652"/>
      <c r="O5" s="194"/>
      <c r="P5" s="319"/>
      <c r="Q5" s="422"/>
    </row>
    <row r="6" spans="1:17" s="3" customFormat="1" ht="23.25" customHeight="1">
      <c r="A6" s="157"/>
      <c r="B6" s="336"/>
      <c r="C6" s="336"/>
      <c r="D6" s="653" t="str">
        <f>IF('Input Data'!F28=0,"",'Input Data'!F28)</f>
        <v/>
      </c>
      <c r="E6" s="235" t="str">
        <f>Listes!$B$68</f>
        <v>C</v>
      </c>
      <c r="F6" s="232" t="str">
        <f>Listes!$C$68</f>
        <v>Conform</v>
      </c>
      <c r="G6" s="194">
        <f>F185</f>
        <v>0</v>
      </c>
      <c r="H6" s="167"/>
      <c r="I6" s="329"/>
      <c r="J6" s="330"/>
      <c r="K6" s="180"/>
      <c r="L6" s="180"/>
      <c r="M6" s="455" t="str">
        <f>Listes!$B$68</f>
        <v>C</v>
      </c>
      <c r="N6" s="232" t="str">
        <f>Listes!$C$68</f>
        <v>Conform</v>
      </c>
      <c r="O6" s="194">
        <f>O185</f>
        <v>0</v>
      </c>
      <c r="P6" s="319"/>
      <c r="Q6" s="422"/>
    </row>
    <row r="7" spans="1:17" s="3" customFormat="1" ht="23.25" customHeight="1">
      <c r="A7" s="157"/>
      <c r="B7" s="336"/>
      <c r="C7" s="336"/>
      <c r="D7" s="653"/>
      <c r="E7" s="236" t="str">
        <f>Listes!$B$69</f>
        <v>NC</v>
      </c>
      <c r="F7" s="233" t="str">
        <f>Listes!$C$69</f>
        <v>Non Conform</v>
      </c>
      <c r="G7" s="194">
        <f t="shared" ref="G7:G8" si="0">F186</f>
        <v>0</v>
      </c>
      <c r="H7" s="167"/>
      <c r="I7" s="329"/>
      <c r="J7" s="330"/>
      <c r="K7" s="180"/>
      <c r="L7" s="180"/>
      <c r="M7" s="423" t="str">
        <f>Listes!$B$69</f>
        <v>NC</v>
      </c>
      <c r="N7" s="233" t="str">
        <f>Listes!$C$69</f>
        <v>Non Conform</v>
      </c>
      <c r="O7" s="194">
        <f>O186</f>
        <v>0</v>
      </c>
      <c r="P7" s="319"/>
      <c r="Q7" s="422"/>
    </row>
    <row r="8" spans="1:17" s="3" customFormat="1" ht="52.5" customHeight="1" thickBot="1">
      <c r="A8" s="157"/>
      <c r="B8" s="336"/>
      <c r="C8" s="336"/>
      <c r="D8" s="654"/>
      <c r="E8" s="237" t="str">
        <f>Listes!$B$70</f>
        <v>Info Need</v>
      </c>
      <c r="F8" s="234" t="str">
        <f>Listes!$C$70</f>
        <v>Additional information needed</v>
      </c>
      <c r="G8" s="194">
        <f t="shared" si="0"/>
        <v>0</v>
      </c>
      <c r="H8" s="167"/>
      <c r="I8" s="329"/>
      <c r="J8" s="330"/>
      <c r="K8" s="180"/>
      <c r="L8" s="180"/>
      <c r="M8" s="424" t="str">
        <f>Listes!$B$70</f>
        <v>Info Need</v>
      </c>
      <c r="N8" s="234" t="str">
        <f>Listes!$C$70</f>
        <v>Additional information needed</v>
      </c>
      <c r="O8" s="194">
        <f>O187</f>
        <v>0</v>
      </c>
      <c r="P8" s="319"/>
      <c r="Q8" s="422"/>
    </row>
    <row r="9" spans="1:17" s="2" customFormat="1" ht="14.25" customHeight="1" thickBot="1">
      <c r="A9" s="655" t="s">
        <v>426</v>
      </c>
      <c r="B9" s="657" t="s">
        <v>146</v>
      </c>
      <c r="C9" s="659" t="s">
        <v>147</v>
      </c>
      <c r="D9" s="703"/>
      <c r="E9" s="647" t="s">
        <v>340</v>
      </c>
      <c r="F9" s="663" t="s">
        <v>534</v>
      </c>
      <c r="G9" s="647" t="s">
        <v>527</v>
      </c>
      <c r="H9" s="168"/>
      <c r="I9" s="645" t="s">
        <v>616</v>
      </c>
      <c r="J9" s="645" t="s">
        <v>665</v>
      </c>
      <c r="K9" s="418" t="s">
        <v>152</v>
      </c>
      <c r="L9" s="695" t="s">
        <v>153</v>
      </c>
      <c r="M9" s="695" t="s">
        <v>803</v>
      </c>
      <c r="N9" s="663" t="s">
        <v>804</v>
      </c>
      <c r="O9" s="697" t="s">
        <v>805</v>
      </c>
      <c r="P9" s="418" t="s">
        <v>152</v>
      </c>
      <c r="Q9" s="693" t="s">
        <v>153</v>
      </c>
    </row>
    <row r="10" spans="1:17" s="2" customFormat="1" ht="30.75" customHeight="1" thickBot="1">
      <c r="A10" s="656"/>
      <c r="B10" s="658"/>
      <c r="C10" s="661"/>
      <c r="D10" s="662"/>
      <c r="E10" s="648"/>
      <c r="F10" s="664"/>
      <c r="G10" s="648"/>
      <c r="H10" s="168"/>
      <c r="I10" s="646"/>
      <c r="J10" s="646"/>
      <c r="K10" s="405" t="str">
        <f>'Input Data'!$F$7</f>
        <v>Title 1</v>
      </c>
      <c r="L10" s="696"/>
      <c r="M10" s="696"/>
      <c r="N10" s="664"/>
      <c r="O10" s="698"/>
      <c r="P10" s="405" t="str">
        <f>'Input Data'!$F$7</f>
        <v>Title 1</v>
      </c>
      <c r="Q10" s="694"/>
    </row>
    <row r="11" spans="1:17" s="3" customFormat="1" ht="16.149999999999999" customHeight="1">
      <c r="A11" s="631" t="s">
        <v>425</v>
      </c>
      <c r="B11" s="638" t="s">
        <v>156</v>
      </c>
      <c r="C11" s="187">
        <v>1</v>
      </c>
      <c r="D11" s="187" t="s">
        <v>157</v>
      </c>
      <c r="E11" s="196"/>
      <c r="F11" s="197"/>
      <c r="G11" s="198"/>
      <c r="H11" s="169"/>
      <c r="I11" s="246"/>
      <c r="J11" s="150"/>
      <c r="K11" s="337"/>
      <c r="L11" s="337"/>
      <c r="M11" s="149"/>
      <c r="N11" s="150"/>
      <c r="O11" s="149"/>
      <c r="P11" s="320"/>
      <c r="Q11" s="310"/>
    </row>
    <row r="12" spans="1:17" s="3" customFormat="1" ht="16.149999999999999" customHeight="1">
      <c r="A12" s="632"/>
      <c r="B12" s="691"/>
      <c r="C12" s="199" t="s">
        <v>346</v>
      </c>
      <c r="D12" s="223" t="s">
        <v>447</v>
      </c>
      <c r="E12" s="640" t="s">
        <v>12</v>
      </c>
      <c r="F12" s="107"/>
      <c r="G12" s="108"/>
      <c r="H12" s="170"/>
      <c r="I12" s="107"/>
      <c r="J12" s="108"/>
      <c r="K12" s="288"/>
      <c r="L12" s="288"/>
      <c r="M12" s="456">
        <f>IF(G12&lt;&gt;"", G12, F12)</f>
        <v>0</v>
      </c>
      <c r="N12" s="108"/>
      <c r="O12" s="456">
        <f>IF(N12&lt;&gt;"", N12, M12)</f>
        <v>0</v>
      </c>
      <c r="P12" s="352"/>
      <c r="Q12" s="353"/>
    </row>
    <row r="13" spans="1:17" s="3" customFormat="1" ht="16.149999999999999" customHeight="1">
      <c r="A13" s="632"/>
      <c r="B13" s="691"/>
      <c r="C13" s="200" t="s">
        <v>347</v>
      </c>
      <c r="D13" s="224" t="s">
        <v>448</v>
      </c>
      <c r="E13" s="641"/>
      <c r="F13" s="254"/>
      <c r="G13" s="255"/>
      <c r="H13" s="170"/>
      <c r="I13" s="247"/>
      <c r="J13" s="301"/>
      <c r="K13" s="338"/>
      <c r="L13" s="338"/>
      <c r="M13" s="456">
        <f t="shared" ref="M13:M77" si="1">IF(G13&lt;&gt;"", G13, F13)</f>
        <v>0</v>
      </c>
      <c r="N13" s="289"/>
      <c r="O13" s="456">
        <f t="shared" ref="O13:O77" si="2">IF(N13&lt;&gt;"", N13, M13)</f>
        <v>0</v>
      </c>
      <c r="P13" s="354"/>
      <c r="Q13" s="323"/>
    </row>
    <row r="14" spans="1:17" s="3" customFormat="1" ht="16.149999999999999" customHeight="1">
      <c r="A14" s="632"/>
      <c r="B14" s="691"/>
      <c r="C14" s="200" t="s">
        <v>348</v>
      </c>
      <c r="D14" s="224" t="s">
        <v>449</v>
      </c>
      <c r="E14" s="641"/>
      <c r="F14" s="254"/>
      <c r="G14" s="255"/>
      <c r="H14" s="170"/>
      <c r="I14" s="247"/>
      <c r="J14" s="301"/>
      <c r="K14" s="338"/>
      <c r="L14" s="338"/>
      <c r="M14" s="456">
        <f t="shared" si="1"/>
        <v>0</v>
      </c>
      <c r="N14" s="289"/>
      <c r="O14" s="456">
        <f t="shared" si="2"/>
        <v>0</v>
      </c>
      <c r="P14" s="354"/>
      <c r="Q14" s="323"/>
    </row>
    <row r="15" spans="1:17" s="3" customFormat="1" ht="39" customHeight="1">
      <c r="A15" s="632"/>
      <c r="B15" s="691"/>
      <c r="C15" s="200" t="s">
        <v>349</v>
      </c>
      <c r="D15" s="430" t="s">
        <v>753</v>
      </c>
      <c r="E15" s="641"/>
      <c r="F15" s="254"/>
      <c r="G15" s="255"/>
      <c r="H15" s="170"/>
      <c r="I15" s="247"/>
      <c r="J15" s="301"/>
      <c r="K15" s="338"/>
      <c r="L15" s="338"/>
      <c r="M15" s="456">
        <f t="shared" si="1"/>
        <v>0</v>
      </c>
      <c r="N15" s="289"/>
      <c r="O15" s="456">
        <f t="shared" si="2"/>
        <v>0</v>
      </c>
      <c r="P15" s="354"/>
      <c r="Q15" s="323"/>
    </row>
    <row r="16" spans="1:17" s="3" customFormat="1">
      <c r="A16" s="632"/>
      <c r="B16" s="691"/>
      <c r="C16" s="200" t="s">
        <v>350</v>
      </c>
      <c r="D16" s="224" t="s">
        <v>450</v>
      </c>
      <c r="E16" s="641"/>
      <c r="F16" s="254"/>
      <c r="G16" s="255"/>
      <c r="H16" s="170"/>
      <c r="I16" s="247"/>
      <c r="J16" s="301"/>
      <c r="K16" s="338"/>
      <c r="L16" s="338"/>
      <c r="M16" s="456">
        <f t="shared" si="1"/>
        <v>0</v>
      </c>
      <c r="N16" s="289"/>
      <c r="O16" s="456">
        <f t="shared" si="2"/>
        <v>0</v>
      </c>
      <c r="P16" s="354"/>
      <c r="Q16" s="323"/>
    </row>
    <row r="17" spans="1:17" s="3" customFormat="1">
      <c r="A17" s="632"/>
      <c r="B17" s="691"/>
      <c r="C17" s="201" t="s">
        <v>350</v>
      </c>
      <c r="D17" s="225" t="s">
        <v>451</v>
      </c>
      <c r="E17" s="641"/>
      <c r="F17" s="256"/>
      <c r="G17" s="257"/>
      <c r="H17" s="170"/>
      <c r="I17" s="248"/>
      <c r="J17" s="302"/>
      <c r="K17" s="339"/>
      <c r="L17" s="339"/>
      <c r="M17" s="456">
        <f t="shared" si="1"/>
        <v>0</v>
      </c>
      <c r="N17" s="290"/>
      <c r="O17" s="456">
        <f t="shared" si="2"/>
        <v>0</v>
      </c>
      <c r="P17" s="355"/>
      <c r="Q17" s="356"/>
    </row>
    <row r="18" spans="1:17" s="3" customFormat="1">
      <c r="A18" s="632"/>
      <c r="B18" s="691"/>
      <c r="C18" s="201" t="s">
        <v>752</v>
      </c>
      <c r="D18" s="429" t="s">
        <v>754</v>
      </c>
      <c r="E18" s="642"/>
      <c r="F18" s="256"/>
      <c r="G18" s="257"/>
      <c r="H18" s="170"/>
      <c r="I18" s="248"/>
      <c r="J18" s="302"/>
      <c r="K18" s="339"/>
      <c r="L18" s="339"/>
      <c r="M18" s="456">
        <f t="shared" si="1"/>
        <v>0</v>
      </c>
      <c r="N18" s="290"/>
      <c r="O18" s="456">
        <f t="shared" si="2"/>
        <v>0</v>
      </c>
      <c r="P18" s="355"/>
      <c r="Q18" s="356"/>
    </row>
    <row r="19" spans="1:17" s="3" customFormat="1" ht="30">
      <c r="A19" s="632"/>
      <c r="B19" s="692" t="s">
        <v>164</v>
      </c>
      <c r="C19" s="73">
        <v>2</v>
      </c>
      <c r="D19" s="73" t="s">
        <v>427</v>
      </c>
      <c r="E19" s="202"/>
      <c r="F19" s="258"/>
      <c r="G19" s="259"/>
      <c r="H19" s="171"/>
      <c r="I19" s="249"/>
      <c r="J19" s="303"/>
      <c r="K19" s="340"/>
      <c r="L19" s="340"/>
      <c r="M19" s="456">
        <f t="shared" si="1"/>
        <v>0</v>
      </c>
      <c r="N19" s="291"/>
      <c r="O19" s="456">
        <f t="shared" si="2"/>
        <v>0</v>
      </c>
      <c r="P19" s="292"/>
      <c r="Q19" s="311"/>
    </row>
    <row r="20" spans="1:17" s="3" customFormat="1" ht="45">
      <c r="A20" s="632"/>
      <c r="B20" s="692"/>
      <c r="C20" s="203" t="s">
        <v>351</v>
      </c>
      <c r="D20" s="226" t="s">
        <v>653</v>
      </c>
      <c r="E20" s="204" t="s">
        <v>28</v>
      </c>
      <c r="F20" s="107"/>
      <c r="G20" s="108"/>
      <c r="H20" s="171"/>
      <c r="I20" s="107"/>
      <c r="J20" s="108"/>
      <c r="K20" s="288"/>
      <c r="L20" s="391"/>
      <c r="M20" s="456">
        <f t="shared" si="1"/>
        <v>0</v>
      </c>
      <c r="N20" s="108"/>
      <c r="O20" s="456">
        <f t="shared" si="2"/>
        <v>0</v>
      </c>
      <c r="P20" s="352"/>
      <c r="Q20" s="353"/>
    </row>
    <row r="21" spans="1:17" s="3" customFormat="1" ht="30">
      <c r="A21" s="632"/>
      <c r="B21" s="692"/>
      <c r="C21" s="205" t="s">
        <v>352</v>
      </c>
      <c r="D21" s="227" t="s">
        <v>452</v>
      </c>
      <c r="E21" s="204"/>
      <c r="F21" s="413"/>
      <c r="G21" s="108"/>
      <c r="H21" s="171"/>
      <c r="I21" s="413"/>
      <c r="J21" s="108"/>
      <c r="K21" s="288"/>
      <c r="L21" s="391"/>
      <c r="M21" s="456">
        <f t="shared" si="1"/>
        <v>0</v>
      </c>
      <c r="N21" s="108"/>
      <c r="O21" s="456">
        <f t="shared" si="2"/>
        <v>0</v>
      </c>
      <c r="P21" s="352"/>
      <c r="Q21" s="353"/>
    </row>
    <row r="22" spans="1:17" s="3" customFormat="1" ht="27" customHeight="1">
      <c r="A22" s="632"/>
      <c r="B22" s="692"/>
      <c r="C22" s="203" t="s">
        <v>353</v>
      </c>
      <c r="D22" s="431" t="s">
        <v>756</v>
      </c>
      <c r="E22" s="206"/>
      <c r="F22" s="254"/>
      <c r="G22" s="255"/>
      <c r="H22" s="171"/>
      <c r="I22" s="247"/>
      <c r="J22" s="301"/>
      <c r="K22" s="338"/>
      <c r="L22" s="338"/>
      <c r="M22" s="456">
        <f t="shared" si="1"/>
        <v>0</v>
      </c>
      <c r="N22" s="289"/>
      <c r="O22" s="456">
        <f t="shared" si="2"/>
        <v>0</v>
      </c>
      <c r="P22" s="354"/>
      <c r="Q22" s="323"/>
    </row>
    <row r="23" spans="1:17" s="3" customFormat="1" ht="45">
      <c r="A23" s="632"/>
      <c r="B23" s="692"/>
      <c r="C23" s="205" t="s">
        <v>354</v>
      </c>
      <c r="D23" s="227" t="s">
        <v>654</v>
      </c>
      <c r="E23" s="207" t="s">
        <v>429</v>
      </c>
      <c r="F23" s="254"/>
      <c r="G23" s="255"/>
      <c r="H23" s="171"/>
      <c r="I23" s="247"/>
      <c r="J23" s="301"/>
      <c r="K23" s="338"/>
      <c r="L23" s="338"/>
      <c r="M23" s="456">
        <f t="shared" si="1"/>
        <v>0</v>
      </c>
      <c r="N23" s="289"/>
      <c r="O23" s="456">
        <f t="shared" si="2"/>
        <v>0</v>
      </c>
      <c r="P23" s="354"/>
      <c r="Q23" s="323"/>
    </row>
    <row r="24" spans="1:17" s="3" customFormat="1" ht="30">
      <c r="A24" s="632"/>
      <c r="B24" s="692"/>
      <c r="C24" s="203" t="s">
        <v>755</v>
      </c>
      <c r="D24" s="228" t="s">
        <v>453</v>
      </c>
      <c r="E24" s="121" t="s">
        <v>428</v>
      </c>
      <c r="F24" s="254"/>
      <c r="G24" s="255"/>
      <c r="H24" s="170"/>
      <c r="I24" s="247"/>
      <c r="J24" s="301"/>
      <c r="K24" s="338"/>
      <c r="L24" s="338"/>
      <c r="M24" s="456">
        <f t="shared" si="1"/>
        <v>0</v>
      </c>
      <c r="N24" s="289"/>
      <c r="O24" s="456">
        <f t="shared" si="2"/>
        <v>0</v>
      </c>
      <c r="P24" s="354"/>
      <c r="Q24" s="323"/>
    </row>
    <row r="25" spans="1:17" s="3" customFormat="1">
      <c r="A25" s="632"/>
      <c r="B25" s="692"/>
      <c r="C25" s="73">
        <v>3</v>
      </c>
      <c r="D25" s="73" t="s">
        <v>171</v>
      </c>
      <c r="E25" s="73"/>
      <c r="F25" s="182"/>
      <c r="G25" s="253"/>
      <c r="H25" s="170"/>
      <c r="I25" s="182"/>
      <c r="J25" s="253"/>
      <c r="K25" s="293"/>
      <c r="L25" s="293"/>
      <c r="M25" s="456">
        <f t="shared" si="1"/>
        <v>0</v>
      </c>
      <c r="N25" s="104"/>
      <c r="O25" s="456">
        <f t="shared" si="2"/>
        <v>0</v>
      </c>
      <c r="P25" s="101"/>
      <c r="Q25" s="312"/>
    </row>
    <row r="26" spans="1:17" s="3" customFormat="1" ht="90.75" customHeight="1">
      <c r="A26" s="632"/>
      <c r="B26" s="692"/>
      <c r="C26" s="78" t="s">
        <v>355</v>
      </c>
      <c r="D26" s="229" t="s">
        <v>655</v>
      </c>
      <c r="E26" s="644" t="s">
        <v>429</v>
      </c>
      <c r="F26" s="254"/>
      <c r="G26" s="108"/>
      <c r="H26" s="170"/>
      <c r="I26" s="107"/>
      <c r="J26" s="108"/>
      <c r="K26" s="240"/>
      <c r="L26" s="240"/>
      <c r="M26" s="456">
        <f t="shared" si="1"/>
        <v>0</v>
      </c>
      <c r="N26" s="108"/>
      <c r="O26" s="456">
        <f t="shared" si="2"/>
        <v>0</v>
      </c>
      <c r="P26" s="352"/>
      <c r="Q26" s="353"/>
    </row>
    <row r="27" spans="1:17" s="3" customFormat="1" ht="50.45" customHeight="1">
      <c r="A27" s="632"/>
      <c r="B27" s="692"/>
      <c r="C27" s="79" t="s">
        <v>356</v>
      </c>
      <c r="D27" s="228" t="s">
        <v>521</v>
      </c>
      <c r="E27" s="644"/>
      <c r="F27" s="254"/>
      <c r="G27" s="255"/>
      <c r="H27" s="170"/>
      <c r="I27" s="247"/>
      <c r="J27" s="301"/>
      <c r="K27" s="338"/>
      <c r="L27" s="343"/>
      <c r="M27" s="456">
        <f t="shared" si="1"/>
        <v>0</v>
      </c>
      <c r="N27" s="289"/>
      <c r="O27" s="456">
        <f t="shared" si="2"/>
        <v>0</v>
      </c>
      <c r="P27" s="354"/>
      <c r="Q27" s="323"/>
    </row>
    <row r="28" spans="1:17" s="3" customFormat="1" ht="70.150000000000006" customHeight="1">
      <c r="A28" s="632"/>
      <c r="B28" s="692"/>
      <c r="C28" s="80" t="s">
        <v>357</v>
      </c>
      <c r="D28" s="230" t="s">
        <v>656</v>
      </c>
      <c r="E28" s="644"/>
      <c r="F28" s="254"/>
      <c r="G28" s="255"/>
      <c r="H28" s="170"/>
      <c r="I28" s="247"/>
      <c r="J28" s="301"/>
      <c r="K28" s="341"/>
      <c r="L28" s="390"/>
      <c r="M28" s="456">
        <f t="shared" si="1"/>
        <v>0</v>
      </c>
      <c r="N28" s="289"/>
      <c r="O28" s="456">
        <f t="shared" si="2"/>
        <v>0</v>
      </c>
      <c r="P28" s="354"/>
      <c r="Q28" s="359"/>
    </row>
    <row r="29" spans="1:17" s="3" customFormat="1">
      <c r="A29" s="632"/>
      <c r="B29" s="692"/>
      <c r="C29" s="73">
        <v>4</v>
      </c>
      <c r="D29" s="74" t="s">
        <v>175</v>
      </c>
      <c r="E29" s="73"/>
      <c r="F29" s="182"/>
      <c r="G29" s="253"/>
      <c r="H29" s="170"/>
      <c r="I29" s="182"/>
      <c r="J29" s="253"/>
      <c r="K29" s="293"/>
      <c r="L29" s="293"/>
      <c r="M29" s="456">
        <f t="shared" si="1"/>
        <v>0</v>
      </c>
      <c r="N29" s="104"/>
      <c r="O29" s="456">
        <f t="shared" si="2"/>
        <v>0</v>
      </c>
      <c r="P29" s="101"/>
      <c r="Q29" s="312"/>
    </row>
    <row r="30" spans="1:17" s="3" customFormat="1" ht="30">
      <c r="A30" s="632"/>
      <c r="B30" s="692"/>
      <c r="C30" s="203" t="s">
        <v>358</v>
      </c>
      <c r="D30" s="229" t="s">
        <v>446</v>
      </c>
      <c r="E30" s="151" t="s">
        <v>33</v>
      </c>
      <c r="F30" s="107"/>
      <c r="G30" s="108"/>
      <c r="H30" s="170"/>
      <c r="I30" s="107"/>
      <c r="J30" s="108"/>
      <c r="K30" s="288"/>
      <c r="L30" s="288"/>
      <c r="M30" s="456">
        <f t="shared" si="1"/>
        <v>0</v>
      </c>
      <c r="N30" s="108"/>
      <c r="O30" s="456">
        <f t="shared" si="2"/>
        <v>0</v>
      </c>
      <c r="P30" s="352"/>
      <c r="Q30" s="353"/>
    </row>
    <row r="31" spans="1:17" s="3" customFormat="1">
      <c r="A31" s="632"/>
      <c r="B31" s="692"/>
      <c r="C31" s="205"/>
      <c r="D31" s="79" t="s">
        <v>177</v>
      </c>
      <c r="E31" s="151"/>
      <c r="F31" s="254"/>
      <c r="G31" s="255"/>
      <c r="H31" s="170"/>
      <c r="I31" s="247"/>
      <c r="J31" s="301"/>
      <c r="K31" s="338"/>
      <c r="L31" s="338"/>
      <c r="M31" s="456">
        <f t="shared" si="1"/>
        <v>0</v>
      </c>
      <c r="N31" s="289"/>
      <c r="O31" s="456">
        <f t="shared" si="2"/>
        <v>0</v>
      </c>
      <c r="P31" s="354"/>
      <c r="Q31" s="323"/>
    </row>
    <row r="32" spans="1:17" s="3" customFormat="1" ht="30">
      <c r="A32" s="632"/>
      <c r="B32" s="692"/>
      <c r="C32" s="205" t="s">
        <v>359</v>
      </c>
      <c r="D32" s="228" t="s">
        <v>444</v>
      </c>
      <c r="E32" s="151"/>
      <c r="F32" s="254"/>
      <c r="G32" s="255"/>
      <c r="H32" s="170"/>
      <c r="I32" s="247"/>
      <c r="J32" s="252"/>
      <c r="K32" s="417"/>
      <c r="L32" s="396"/>
      <c r="M32" s="456">
        <f t="shared" si="1"/>
        <v>0</v>
      </c>
      <c r="N32" s="289"/>
      <c r="O32" s="456">
        <f t="shared" si="2"/>
        <v>0</v>
      </c>
      <c r="P32" s="360"/>
      <c r="Q32" s="359"/>
    </row>
    <row r="33" spans="1:17" s="3" customFormat="1">
      <c r="A33" s="632"/>
      <c r="B33" s="335"/>
      <c r="C33" s="205"/>
      <c r="D33" s="79" t="s">
        <v>624</v>
      </c>
      <c r="E33" s="151"/>
      <c r="F33" s="254"/>
      <c r="G33" s="255"/>
      <c r="H33" s="170"/>
      <c r="I33" s="247"/>
      <c r="J33" s="301"/>
      <c r="K33" s="338"/>
      <c r="L33" s="338"/>
      <c r="M33" s="456">
        <f t="shared" si="1"/>
        <v>0</v>
      </c>
      <c r="N33" s="289"/>
      <c r="O33" s="456">
        <f t="shared" si="2"/>
        <v>0</v>
      </c>
      <c r="P33" s="354"/>
      <c r="Q33" s="323"/>
    </row>
    <row r="34" spans="1:17" s="3" customFormat="1" ht="30">
      <c r="A34" s="632"/>
      <c r="B34" s="335"/>
      <c r="C34" s="205" t="s">
        <v>360</v>
      </c>
      <c r="D34" s="228" t="s">
        <v>637</v>
      </c>
      <c r="E34" s="151"/>
      <c r="F34" s="254"/>
      <c r="G34" s="255"/>
      <c r="H34" s="170"/>
      <c r="I34" s="247"/>
      <c r="J34" s="301"/>
      <c r="K34" s="338"/>
      <c r="L34" s="338"/>
      <c r="M34" s="456">
        <f t="shared" si="1"/>
        <v>0</v>
      </c>
      <c r="N34" s="289"/>
      <c r="O34" s="456">
        <f t="shared" si="2"/>
        <v>0</v>
      </c>
      <c r="P34" s="354"/>
      <c r="Q34" s="323"/>
    </row>
    <row r="35" spans="1:17" s="3" customFormat="1" ht="30.75" thickBot="1">
      <c r="A35" s="633"/>
      <c r="B35" s="188"/>
      <c r="C35" s="208" t="s">
        <v>638</v>
      </c>
      <c r="D35" s="231" t="s">
        <v>445</v>
      </c>
      <c r="E35" s="189"/>
      <c r="F35" s="260"/>
      <c r="G35" s="261"/>
      <c r="H35" s="170"/>
      <c r="I35" s="250"/>
      <c r="J35" s="304"/>
      <c r="K35" s="343"/>
      <c r="L35" s="343"/>
      <c r="M35" s="456">
        <f t="shared" si="1"/>
        <v>0</v>
      </c>
      <c r="N35" s="294"/>
      <c r="O35" s="456">
        <f t="shared" si="2"/>
        <v>0</v>
      </c>
      <c r="P35" s="361"/>
      <c r="Q35" s="362"/>
    </row>
    <row r="36" spans="1:17" s="3" customFormat="1" ht="15" customHeight="1" thickBot="1">
      <c r="A36" s="605" t="str">
        <f>'Input Data'!F6</f>
        <v>XXXX-YYYYY-V01.01-FR</v>
      </c>
      <c r="B36" s="606"/>
      <c r="C36" s="606"/>
      <c r="D36" s="606"/>
      <c r="E36" s="606"/>
      <c r="F36" s="286"/>
      <c r="G36" s="287"/>
      <c r="H36" s="170"/>
      <c r="I36" s="251"/>
      <c r="J36" s="305"/>
      <c r="K36" s="344"/>
      <c r="L36" s="344"/>
      <c r="M36" s="456">
        <f t="shared" si="1"/>
        <v>0</v>
      </c>
      <c r="N36" s="295"/>
      <c r="O36" s="456">
        <f t="shared" si="2"/>
        <v>0</v>
      </c>
      <c r="P36" s="357"/>
      <c r="Q36" s="358"/>
    </row>
    <row r="37" spans="1:17" s="3" customFormat="1" ht="30">
      <c r="A37" s="631" t="s">
        <v>425</v>
      </c>
      <c r="B37" s="624" t="s">
        <v>486</v>
      </c>
      <c r="C37" s="75">
        <v>5</v>
      </c>
      <c r="D37" s="75" t="s">
        <v>764</v>
      </c>
      <c r="E37" s="75"/>
      <c r="F37" s="183"/>
      <c r="G37" s="241"/>
      <c r="H37" s="170"/>
      <c r="I37" s="183"/>
      <c r="J37" s="241"/>
      <c r="K37" s="103"/>
      <c r="L37" s="103"/>
      <c r="M37" s="456">
        <f t="shared" si="1"/>
        <v>0</v>
      </c>
      <c r="N37" s="105"/>
      <c r="O37" s="456">
        <f t="shared" si="2"/>
        <v>0</v>
      </c>
      <c r="P37" s="102"/>
      <c r="Q37" s="313"/>
    </row>
    <row r="38" spans="1:17" s="3" customFormat="1" ht="49.15" customHeight="1">
      <c r="A38" s="632"/>
      <c r="B38" s="690"/>
      <c r="C38" s="82" t="s">
        <v>361</v>
      </c>
      <c r="D38" s="93" t="s">
        <v>657</v>
      </c>
      <c r="E38" s="627" t="s">
        <v>41</v>
      </c>
      <c r="F38" s="107"/>
      <c r="G38" s="108"/>
      <c r="H38" s="170"/>
      <c r="I38" s="107"/>
      <c r="J38" s="190"/>
      <c r="K38" s="284"/>
      <c r="L38" s="392"/>
      <c r="M38" s="456">
        <f t="shared" si="1"/>
        <v>0</v>
      </c>
      <c r="N38" s="108"/>
      <c r="O38" s="456">
        <f t="shared" si="2"/>
        <v>0</v>
      </c>
      <c r="P38" s="363"/>
      <c r="Q38" s="322"/>
    </row>
    <row r="39" spans="1:17" s="3" customFormat="1" ht="24" customHeight="1">
      <c r="A39" s="632"/>
      <c r="B39" s="690"/>
      <c r="C39" s="82" t="s">
        <v>362</v>
      </c>
      <c r="D39" s="432" t="s">
        <v>759</v>
      </c>
      <c r="E39" s="627"/>
      <c r="F39" s="413"/>
      <c r="G39" s="108"/>
      <c r="H39" s="170"/>
      <c r="I39" s="413"/>
      <c r="J39" s="190"/>
      <c r="K39" s="284"/>
      <c r="L39" s="392"/>
      <c r="M39" s="456">
        <f t="shared" si="1"/>
        <v>0</v>
      </c>
      <c r="N39" s="108"/>
      <c r="O39" s="456">
        <f t="shared" si="2"/>
        <v>0</v>
      </c>
      <c r="P39" s="363"/>
      <c r="Q39" s="322"/>
    </row>
    <row r="40" spans="1:17" s="3" customFormat="1" ht="45">
      <c r="A40" s="632"/>
      <c r="B40" s="690"/>
      <c r="C40" s="82" t="s">
        <v>363</v>
      </c>
      <c r="D40" s="432" t="s">
        <v>776</v>
      </c>
      <c r="E40" s="627"/>
      <c r="F40" s="413"/>
      <c r="G40" s="108"/>
      <c r="H40" s="170"/>
      <c r="I40" s="413"/>
      <c r="J40" s="190"/>
      <c r="K40" s="284"/>
      <c r="L40" s="392"/>
      <c r="M40" s="456">
        <f t="shared" si="1"/>
        <v>0</v>
      </c>
      <c r="N40" s="108"/>
      <c r="O40" s="456">
        <f t="shared" si="2"/>
        <v>0</v>
      </c>
      <c r="P40" s="363"/>
      <c r="Q40" s="322"/>
    </row>
    <row r="41" spans="1:17" s="3" customFormat="1" ht="45">
      <c r="A41" s="632"/>
      <c r="B41" s="690"/>
      <c r="C41" s="82" t="s">
        <v>364</v>
      </c>
      <c r="D41" s="209" t="s">
        <v>760</v>
      </c>
      <c r="E41" s="627"/>
      <c r="F41" s="107"/>
      <c r="G41" s="108"/>
      <c r="H41" s="170"/>
      <c r="I41" s="107"/>
      <c r="J41" s="108"/>
      <c r="K41" s="284"/>
      <c r="L41" s="284"/>
      <c r="M41" s="456">
        <f t="shared" si="1"/>
        <v>0</v>
      </c>
      <c r="N41" s="108"/>
      <c r="O41" s="456">
        <f t="shared" si="2"/>
        <v>0</v>
      </c>
      <c r="P41" s="352"/>
      <c r="Q41" s="364"/>
    </row>
    <row r="42" spans="1:17" s="3" customFormat="1" ht="30">
      <c r="A42" s="632"/>
      <c r="B42" s="690"/>
      <c r="C42" s="82" t="s">
        <v>757</v>
      </c>
      <c r="D42" s="93" t="s">
        <v>602</v>
      </c>
      <c r="E42" s="627"/>
      <c r="F42" s="107"/>
      <c r="G42" s="108"/>
      <c r="H42" s="170"/>
      <c r="I42" s="107"/>
      <c r="J42" s="190"/>
      <c r="K42" s="284"/>
      <c r="L42" s="284"/>
      <c r="M42" s="456">
        <f t="shared" si="1"/>
        <v>0</v>
      </c>
      <c r="N42" s="108"/>
      <c r="O42" s="456">
        <f t="shared" si="2"/>
        <v>0</v>
      </c>
      <c r="P42" s="352"/>
      <c r="Q42" s="364"/>
    </row>
    <row r="43" spans="1:17" s="3" customFormat="1" ht="45">
      <c r="A43" s="632"/>
      <c r="B43" s="690"/>
      <c r="C43" s="82" t="s">
        <v>758</v>
      </c>
      <c r="D43" s="93" t="s">
        <v>603</v>
      </c>
      <c r="E43" s="627"/>
      <c r="F43" s="107"/>
      <c r="G43" s="108"/>
      <c r="H43" s="170"/>
      <c r="I43" s="107"/>
      <c r="J43" s="108"/>
      <c r="K43" s="284"/>
      <c r="L43" s="284"/>
      <c r="M43" s="456">
        <f t="shared" si="1"/>
        <v>0</v>
      </c>
      <c r="N43" s="108"/>
      <c r="O43" s="456">
        <f t="shared" si="2"/>
        <v>0</v>
      </c>
      <c r="P43" s="363"/>
      <c r="Q43" s="364"/>
    </row>
    <row r="44" spans="1:17" s="3" customFormat="1" ht="45">
      <c r="A44" s="632"/>
      <c r="B44" s="690"/>
      <c r="C44" s="82" t="s">
        <v>412</v>
      </c>
      <c r="D44" s="94" t="s">
        <v>440</v>
      </c>
      <c r="E44" s="627"/>
      <c r="F44" s="254"/>
      <c r="G44" s="255"/>
      <c r="H44" s="170"/>
      <c r="I44" s="247"/>
      <c r="J44" s="301"/>
      <c r="K44" s="342"/>
      <c r="L44" s="389"/>
      <c r="M44" s="456">
        <f t="shared" si="1"/>
        <v>0</v>
      </c>
      <c r="N44" s="289"/>
      <c r="O44" s="456">
        <f t="shared" si="2"/>
        <v>0</v>
      </c>
      <c r="P44" s="365"/>
      <c r="Q44" s="359"/>
    </row>
    <row r="45" spans="1:17" s="3" customFormat="1" ht="45">
      <c r="A45" s="632"/>
      <c r="B45" s="690"/>
      <c r="C45" s="82" t="s">
        <v>604</v>
      </c>
      <c r="D45" s="94" t="s">
        <v>441</v>
      </c>
      <c r="E45" s="627"/>
      <c r="F45" s="107"/>
      <c r="G45" s="108"/>
      <c r="H45" s="170"/>
      <c r="I45" s="107"/>
      <c r="J45" s="108"/>
      <c r="K45" s="338"/>
      <c r="L45" s="343"/>
      <c r="M45" s="456">
        <f t="shared" si="1"/>
        <v>0</v>
      </c>
      <c r="N45" s="108"/>
      <c r="O45" s="456">
        <f t="shared" si="2"/>
        <v>0</v>
      </c>
      <c r="P45" s="352"/>
      <c r="Q45" s="366"/>
    </row>
    <row r="46" spans="1:17" s="3" customFormat="1" ht="43.15" customHeight="1">
      <c r="A46" s="632"/>
      <c r="B46" s="690"/>
      <c r="C46" s="82" t="s">
        <v>605</v>
      </c>
      <c r="D46" s="94" t="s">
        <v>442</v>
      </c>
      <c r="E46" s="627"/>
      <c r="F46" s="107"/>
      <c r="G46" s="108"/>
      <c r="H46" s="170"/>
      <c r="I46" s="107"/>
      <c r="J46" s="108"/>
      <c r="K46" s="284"/>
      <c r="L46" s="284"/>
      <c r="M46" s="456">
        <f t="shared" si="1"/>
        <v>0</v>
      </c>
      <c r="N46" s="108"/>
      <c r="O46" s="456">
        <f t="shared" si="2"/>
        <v>0</v>
      </c>
      <c r="P46" s="352"/>
      <c r="Q46" s="353"/>
    </row>
    <row r="47" spans="1:17" s="3" customFormat="1">
      <c r="A47" s="632"/>
      <c r="B47" s="690"/>
      <c r="C47" s="82" t="s">
        <v>606</v>
      </c>
      <c r="D47" s="94" t="s">
        <v>443</v>
      </c>
      <c r="E47" s="634"/>
      <c r="F47" s="254"/>
      <c r="G47" s="255"/>
      <c r="H47" s="170"/>
      <c r="I47" s="247"/>
      <c r="J47" s="301"/>
      <c r="K47" s="338"/>
      <c r="L47" s="339"/>
      <c r="M47" s="456">
        <f t="shared" si="1"/>
        <v>0</v>
      </c>
      <c r="N47" s="289"/>
      <c r="O47" s="456">
        <f t="shared" si="2"/>
        <v>0</v>
      </c>
      <c r="P47" s="354"/>
      <c r="Q47" s="323"/>
    </row>
    <row r="48" spans="1:17" s="3" customFormat="1" ht="30">
      <c r="A48" s="632"/>
      <c r="B48" s="690"/>
      <c r="C48" s="82" t="s">
        <v>607</v>
      </c>
      <c r="D48" s="85" t="s">
        <v>761</v>
      </c>
      <c r="E48" s="635" t="s">
        <v>397</v>
      </c>
      <c r="F48" s="254"/>
      <c r="G48" s="255"/>
      <c r="H48" s="170"/>
      <c r="I48" s="247"/>
      <c r="J48" s="301"/>
      <c r="K48" s="345"/>
      <c r="L48" s="399"/>
      <c r="M48" s="456">
        <f t="shared" si="1"/>
        <v>0</v>
      </c>
      <c r="N48" s="289"/>
      <c r="O48" s="456">
        <f t="shared" si="2"/>
        <v>0</v>
      </c>
      <c r="P48" s="365"/>
      <c r="Q48" s="323"/>
    </row>
    <row r="49" spans="1:17" s="3" customFormat="1" ht="30">
      <c r="A49" s="632"/>
      <c r="B49" s="690"/>
      <c r="C49" s="82" t="s">
        <v>630</v>
      </c>
      <c r="D49" s="435" t="s">
        <v>763</v>
      </c>
      <c r="E49" s="627"/>
      <c r="F49" s="262"/>
      <c r="G49" s="263"/>
      <c r="H49" s="170"/>
      <c r="I49" s="251"/>
      <c r="J49" s="305"/>
      <c r="K49" s="402"/>
      <c r="L49" s="399"/>
      <c r="M49" s="456">
        <f t="shared" si="1"/>
        <v>0</v>
      </c>
      <c r="N49" s="295"/>
      <c r="O49" s="456">
        <f t="shared" si="2"/>
        <v>0</v>
      </c>
      <c r="P49" s="434"/>
      <c r="Q49" s="358"/>
    </row>
    <row r="50" spans="1:17" s="3" customFormat="1" ht="30">
      <c r="A50" s="632"/>
      <c r="B50" s="690"/>
      <c r="C50" s="82" t="s">
        <v>775</v>
      </c>
      <c r="D50" s="210" t="s">
        <v>631</v>
      </c>
      <c r="E50" s="634"/>
      <c r="F50" s="262"/>
      <c r="G50" s="263"/>
      <c r="H50" s="170"/>
      <c r="I50" s="251"/>
      <c r="J50" s="305"/>
      <c r="K50" s="344"/>
      <c r="L50" s="344"/>
      <c r="M50" s="456">
        <f t="shared" si="1"/>
        <v>0</v>
      </c>
      <c r="N50" s="295"/>
      <c r="O50" s="456">
        <f t="shared" si="2"/>
        <v>0</v>
      </c>
      <c r="P50" s="357"/>
      <c r="Q50" s="358"/>
    </row>
    <row r="51" spans="1:17" s="3" customFormat="1">
      <c r="A51" s="632"/>
      <c r="B51" s="690"/>
      <c r="C51" s="75">
        <v>6</v>
      </c>
      <c r="D51" s="75" t="s">
        <v>765</v>
      </c>
      <c r="E51" s="75"/>
      <c r="F51" s="183"/>
      <c r="G51" s="241"/>
      <c r="H51" s="170"/>
      <c r="I51" s="183"/>
      <c r="J51" s="241"/>
      <c r="K51" s="103"/>
      <c r="L51" s="103"/>
      <c r="M51" s="456">
        <f t="shared" si="1"/>
        <v>0</v>
      </c>
      <c r="N51" s="105"/>
      <c r="O51" s="456">
        <f t="shared" si="2"/>
        <v>0</v>
      </c>
      <c r="P51" s="102"/>
      <c r="Q51" s="313"/>
    </row>
    <row r="52" spans="1:17" s="3" customFormat="1" ht="45">
      <c r="A52" s="632"/>
      <c r="B52" s="690"/>
      <c r="C52" s="82" t="s">
        <v>365</v>
      </c>
      <c r="D52" s="86" t="s">
        <v>667</v>
      </c>
      <c r="E52" s="635" t="s">
        <v>49</v>
      </c>
      <c r="F52" s="107"/>
      <c r="G52" s="108"/>
      <c r="H52" s="170"/>
      <c r="I52" s="107"/>
      <c r="J52" s="108"/>
      <c r="K52" s="276"/>
      <c r="L52" s="276"/>
      <c r="M52" s="456">
        <f t="shared" si="1"/>
        <v>0</v>
      </c>
      <c r="N52" s="108"/>
      <c r="O52" s="456">
        <f t="shared" si="2"/>
        <v>0</v>
      </c>
      <c r="P52" s="352"/>
      <c r="Q52" s="353"/>
    </row>
    <row r="53" spans="1:17" s="3" customFormat="1" ht="41.65" customHeight="1">
      <c r="A53" s="632"/>
      <c r="B53" s="690"/>
      <c r="C53" s="83" t="s">
        <v>366</v>
      </c>
      <c r="D53" s="85" t="s">
        <v>442</v>
      </c>
      <c r="E53" s="627"/>
      <c r="F53" s="254"/>
      <c r="G53" s="255"/>
      <c r="H53" s="170"/>
      <c r="I53" s="247"/>
      <c r="J53" s="301"/>
      <c r="K53" s="338"/>
      <c r="L53" s="343"/>
      <c r="M53" s="456">
        <f t="shared" si="1"/>
        <v>0</v>
      </c>
      <c r="N53" s="289"/>
      <c r="O53" s="456">
        <f t="shared" si="2"/>
        <v>0</v>
      </c>
      <c r="P53" s="354"/>
      <c r="Q53" s="323"/>
    </row>
    <row r="54" spans="1:17" s="3" customFormat="1" ht="43.9" customHeight="1">
      <c r="A54" s="632"/>
      <c r="B54" s="690"/>
      <c r="C54" s="82" t="s">
        <v>528</v>
      </c>
      <c r="D54" s="85" t="s">
        <v>639</v>
      </c>
      <c r="E54" s="627"/>
      <c r="F54" s="107"/>
      <c r="G54" s="108"/>
      <c r="H54" s="170"/>
      <c r="I54" s="107"/>
      <c r="J54" s="108"/>
      <c r="K54" s="288"/>
      <c r="L54" s="288"/>
      <c r="M54" s="456">
        <f t="shared" si="1"/>
        <v>0</v>
      </c>
      <c r="N54" s="108"/>
      <c r="O54" s="456">
        <f t="shared" si="2"/>
        <v>0</v>
      </c>
      <c r="P54" s="352"/>
      <c r="Q54" s="353"/>
    </row>
    <row r="55" spans="1:17" s="3" customFormat="1" ht="30">
      <c r="A55" s="632"/>
      <c r="B55" s="690"/>
      <c r="C55" s="82" t="s">
        <v>529</v>
      </c>
      <c r="D55" s="211" t="s">
        <v>644</v>
      </c>
      <c r="E55" s="627"/>
      <c r="F55" s="107"/>
      <c r="G55" s="108"/>
      <c r="H55" s="170"/>
      <c r="I55" s="251"/>
      <c r="J55" s="305"/>
      <c r="K55" s="344"/>
      <c r="L55" s="344"/>
      <c r="M55" s="456">
        <f t="shared" si="1"/>
        <v>0</v>
      </c>
      <c r="N55" s="295"/>
      <c r="O55" s="456">
        <f t="shared" si="2"/>
        <v>0</v>
      </c>
      <c r="P55" s="357"/>
      <c r="Q55" s="358"/>
    </row>
    <row r="56" spans="1:17" s="3" customFormat="1" ht="30">
      <c r="A56" s="632"/>
      <c r="B56" s="690"/>
      <c r="C56" s="82" t="s">
        <v>530</v>
      </c>
      <c r="D56" s="210" t="s">
        <v>631</v>
      </c>
      <c r="E56" s="627"/>
      <c r="F56" s="262"/>
      <c r="G56" s="263"/>
      <c r="H56" s="170"/>
      <c r="I56" s="251"/>
      <c r="J56" s="305"/>
      <c r="K56" s="344"/>
      <c r="L56" s="344"/>
      <c r="M56" s="456">
        <f t="shared" si="1"/>
        <v>0</v>
      </c>
      <c r="N56" s="295"/>
      <c r="O56" s="456">
        <f t="shared" si="2"/>
        <v>0</v>
      </c>
      <c r="P56" s="357"/>
      <c r="Q56" s="358"/>
    </row>
    <row r="57" spans="1:17" s="3" customFormat="1">
      <c r="A57" s="632"/>
      <c r="B57" s="690"/>
      <c r="C57" s="75">
        <v>7</v>
      </c>
      <c r="D57" s="75" t="s">
        <v>766</v>
      </c>
      <c r="E57" s="75"/>
      <c r="F57" s="183"/>
      <c r="G57" s="241"/>
      <c r="H57" s="170"/>
      <c r="I57" s="183"/>
      <c r="J57" s="241"/>
      <c r="K57" s="103"/>
      <c r="L57" s="103"/>
      <c r="M57" s="456">
        <f t="shared" si="1"/>
        <v>0</v>
      </c>
      <c r="N57" s="105"/>
      <c r="O57" s="456">
        <f t="shared" si="2"/>
        <v>0</v>
      </c>
      <c r="P57" s="102"/>
      <c r="Q57" s="313"/>
    </row>
    <row r="58" spans="1:17" s="3" customFormat="1">
      <c r="A58" s="632"/>
      <c r="B58" s="690"/>
      <c r="C58" s="83"/>
      <c r="D58" s="212" t="s">
        <v>432</v>
      </c>
      <c r="E58" s="635" t="s">
        <v>52</v>
      </c>
      <c r="F58" s="107"/>
      <c r="G58" s="108"/>
      <c r="H58" s="170"/>
      <c r="I58" s="107"/>
      <c r="J58" s="108"/>
      <c r="K58" s="288"/>
      <c r="L58" s="288"/>
      <c r="M58" s="456">
        <f t="shared" si="1"/>
        <v>0</v>
      </c>
      <c r="N58" s="108"/>
      <c r="O58" s="456">
        <f t="shared" si="2"/>
        <v>0</v>
      </c>
      <c r="P58" s="352"/>
      <c r="Q58" s="353"/>
    </row>
    <row r="59" spans="1:17" s="3" customFormat="1" ht="48" customHeight="1">
      <c r="A59" s="632"/>
      <c r="B59" s="690"/>
      <c r="C59" s="83" t="s">
        <v>367</v>
      </c>
      <c r="D59" s="213" t="s">
        <v>522</v>
      </c>
      <c r="E59" s="627"/>
      <c r="F59" s="254"/>
      <c r="G59" s="255"/>
      <c r="H59" s="170"/>
      <c r="I59" s="247"/>
      <c r="J59" s="301"/>
      <c r="K59" s="411"/>
      <c r="L59" s="393"/>
      <c r="M59" s="456">
        <f t="shared" si="1"/>
        <v>0</v>
      </c>
      <c r="N59" s="289"/>
      <c r="O59" s="456">
        <f t="shared" si="2"/>
        <v>0</v>
      </c>
      <c r="P59" s="354"/>
      <c r="Q59" s="323"/>
    </row>
    <row r="60" spans="1:17" s="3" customFormat="1" ht="85.15" customHeight="1">
      <c r="A60" s="632"/>
      <c r="B60" s="690"/>
      <c r="C60" s="83" t="s">
        <v>368</v>
      </c>
      <c r="D60" s="213" t="s">
        <v>523</v>
      </c>
      <c r="E60" s="627"/>
      <c r="F60" s="107"/>
      <c r="G60" s="108"/>
      <c r="H60" s="170"/>
      <c r="I60" s="107"/>
      <c r="J60" s="108"/>
      <c r="K60" s="276"/>
      <c r="L60" s="400"/>
      <c r="M60" s="456">
        <f t="shared" si="1"/>
        <v>0</v>
      </c>
      <c r="N60" s="108"/>
      <c r="O60" s="456">
        <f t="shared" si="2"/>
        <v>0</v>
      </c>
      <c r="P60" s="354"/>
      <c r="Q60" s="359"/>
    </row>
    <row r="61" spans="1:17" s="3" customFormat="1">
      <c r="A61" s="632"/>
      <c r="B61" s="690"/>
      <c r="C61" s="83" t="s">
        <v>413</v>
      </c>
      <c r="D61" s="213" t="s">
        <v>524</v>
      </c>
      <c r="E61" s="627"/>
      <c r="F61" s="254"/>
      <c r="G61" s="255"/>
      <c r="H61" s="170"/>
      <c r="I61" s="247"/>
      <c r="J61" s="301"/>
      <c r="K61" s="345"/>
      <c r="L61" s="345"/>
      <c r="M61" s="456">
        <f t="shared" si="1"/>
        <v>0</v>
      </c>
      <c r="N61" s="289"/>
      <c r="O61" s="456">
        <f t="shared" si="2"/>
        <v>0</v>
      </c>
      <c r="P61" s="365"/>
      <c r="Q61" s="323"/>
    </row>
    <row r="62" spans="1:17" s="3" customFormat="1" ht="45">
      <c r="A62" s="632"/>
      <c r="B62" s="690"/>
      <c r="C62" s="83" t="s">
        <v>414</v>
      </c>
      <c r="D62" s="459" t="s">
        <v>823</v>
      </c>
      <c r="E62" s="627"/>
      <c r="F62" s="254"/>
      <c r="G62" s="255"/>
      <c r="H62" s="170"/>
      <c r="I62" s="248"/>
      <c r="J62" s="302"/>
      <c r="K62" s="458"/>
      <c r="L62" s="458"/>
      <c r="M62" s="456"/>
      <c r="N62" s="290"/>
      <c r="O62" s="456"/>
      <c r="P62" s="378"/>
      <c r="Q62" s="356"/>
    </row>
    <row r="63" spans="1:17" s="3" customFormat="1" ht="75" customHeight="1">
      <c r="A63" s="632"/>
      <c r="B63" s="690"/>
      <c r="C63" s="83" t="s">
        <v>415</v>
      </c>
      <c r="D63" s="457" t="s">
        <v>825</v>
      </c>
      <c r="E63" s="627"/>
      <c r="F63" s="254"/>
      <c r="G63" s="255"/>
      <c r="H63" s="170"/>
      <c r="I63" s="306"/>
      <c r="J63" s="307"/>
      <c r="K63" s="281"/>
      <c r="L63" s="395"/>
      <c r="M63" s="456">
        <f t="shared" si="1"/>
        <v>0</v>
      </c>
      <c r="N63" s="307"/>
      <c r="O63" s="456">
        <f t="shared" si="2"/>
        <v>0</v>
      </c>
      <c r="P63" s="367"/>
      <c r="Q63" s="368"/>
    </row>
    <row r="64" spans="1:17" ht="30">
      <c r="A64" s="632"/>
      <c r="B64" s="690"/>
      <c r="C64" s="83" t="s">
        <v>416</v>
      </c>
      <c r="D64" s="214" t="s">
        <v>631</v>
      </c>
      <c r="E64" s="627"/>
      <c r="F64" s="256"/>
      <c r="G64" s="257"/>
      <c r="H64" s="170"/>
      <c r="I64" s="185"/>
      <c r="J64" s="186"/>
      <c r="K64" s="239"/>
      <c r="L64" s="239"/>
      <c r="M64" s="456">
        <f t="shared" si="1"/>
        <v>0</v>
      </c>
      <c r="N64" s="186"/>
      <c r="O64" s="456">
        <f t="shared" si="2"/>
        <v>0</v>
      </c>
      <c r="P64" s="369"/>
      <c r="Q64" s="370"/>
    </row>
    <row r="65" spans="1:17" s="3" customFormat="1" ht="68.45" customHeight="1">
      <c r="A65" s="632"/>
      <c r="B65" s="690"/>
      <c r="C65" s="83" t="s">
        <v>417</v>
      </c>
      <c r="D65" s="85" t="s">
        <v>431</v>
      </c>
      <c r="E65" s="120" t="s">
        <v>430</v>
      </c>
      <c r="F65" s="254"/>
      <c r="G65" s="255"/>
      <c r="H65" s="170"/>
      <c r="I65" s="247"/>
      <c r="J65" s="301"/>
      <c r="K65" s="338"/>
      <c r="L65" s="401"/>
      <c r="M65" s="456">
        <f t="shared" si="1"/>
        <v>0</v>
      </c>
      <c r="N65" s="289"/>
      <c r="O65" s="456">
        <f t="shared" si="2"/>
        <v>0</v>
      </c>
      <c r="P65" s="685"/>
      <c r="Q65" s="686"/>
    </row>
    <row r="66" spans="1:17" s="3" customFormat="1" ht="49.15" customHeight="1">
      <c r="A66" s="632"/>
      <c r="B66" s="690"/>
      <c r="C66" s="83" t="s">
        <v>632</v>
      </c>
      <c r="D66" s="85" t="s">
        <v>639</v>
      </c>
      <c r="E66" s="122"/>
      <c r="F66" s="107"/>
      <c r="G66" s="108"/>
      <c r="H66" s="170"/>
      <c r="I66" s="107"/>
      <c r="J66" s="108"/>
      <c r="K66" s="240"/>
      <c r="L66" s="240"/>
      <c r="M66" s="456">
        <f t="shared" si="1"/>
        <v>0</v>
      </c>
      <c r="N66" s="108"/>
      <c r="O66" s="456">
        <f t="shared" si="2"/>
        <v>0</v>
      </c>
      <c r="P66" s="352"/>
      <c r="Q66" s="353"/>
    </row>
    <row r="67" spans="1:17" s="3" customFormat="1" ht="30">
      <c r="A67" s="632"/>
      <c r="B67" s="690"/>
      <c r="C67" s="83" t="s">
        <v>640</v>
      </c>
      <c r="D67" s="81" t="s">
        <v>855</v>
      </c>
      <c r="E67" s="334" t="s">
        <v>397</v>
      </c>
      <c r="F67" s="254"/>
      <c r="G67" s="255"/>
      <c r="H67" s="170"/>
      <c r="I67" s="247"/>
      <c r="J67" s="301"/>
      <c r="K67" s="345"/>
      <c r="L67" s="345"/>
      <c r="M67" s="456">
        <f t="shared" si="1"/>
        <v>0</v>
      </c>
      <c r="N67" s="289"/>
      <c r="O67" s="456">
        <f t="shared" si="2"/>
        <v>0</v>
      </c>
      <c r="P67" s="365"/>
      <c r="Q67" s="323"/>
    </row>
    <row r="68" spans="1:17" s="3" customFormat="1" ht="30">
      <c r="A68" s="632"/>
      <c r="B68" s="690"/>
      <c r="C68" s="83" t="s">
        <v>807</v>
      </c>
      <c r="D68" s="211" t="s">
        <v>645</v>
      </c>
      <c r="E68" s="332"/>
      <c r="F68" s="254"/>
      <c r="G68" s="255"/>
      <c r="H68" s="170"/>
      <c r="I68" s="247"/>
      <c r="J68" s="301"/>
      <c r="K68" s="345"/>
      <c r="L68" s="402"/>
      <c r="M68" s="456">
        <f t="shared" si="1"/>
        <v>0</v>
      </c>
      <c r="N68" s="295"/>
      <c r="O68" s="456">
        <f t="shared" si="2"/>
        <v>0</v>
      </c>
      <c r="P68" s="371"/>
      <c r="Q68" s="372"/>
    </row>
    <row r="69" spans="1:17" s="3" customFormat="1" ht="30">
      <c r="A69" s="632"/>
      <c r="B69" s="690"/>
      <c r="C69" s="83" t="s">
        <v>808</v>
      </c>
      <c r="D69" s="210" t="s">
        <v>631</v>
      </c>
      <c r="E69" s="333"/>
      <c r="F69" s="254"/>
      <c r="G69" s="255"/>
      <c r="H69" s="170"/>
      <c r="I69" s="247"/>
      <c r="J69" s="301"/>
      <c r="K69" s="344"/>
      <c r="L69" s="344"/>
      <c r="M69" s="456">
        <f t="shared" si="1"/>
        <v>0</v>
      </c>
      <c r="N69" s="295"/>
      <c r="O69" s="456">
        <f t="shared" si="2"/>
        <v>0</v>
      </c>
      <c r="P69" s="357"/>
      <c r="Q69" s="358"/>
    </row>
    <row r="70" spans="1:17" s="3" customFormat="1">
      <c r="A70" s="632"/>
      <c r="B70" s="690"/>
      <c r="C70" s="75">
        <v>8</v>
      </c>
      <c r="D70" s="75" t="s">
        <v>767</v>
      </c>
      <c r="E70" s="75"/>
      <c r="F70" s="183"/>
      <c r="G70" s="241"/>
      <c r="H70" s="170"/>
      <c r="I70" s="183"/>
      <c r="J70" s="241"/>
      <c r="K70" s="103"/>
      <c r="L70" s="103"/>
      <c r="M70" s="456">
        <f t="shared" si="1"/>
        <v>0</v>
      </c>
      <c r="N70" s="105"/>
      <c r="O70" s="456">
        <f t="shared" si="2"/>
        <v>0</v>
      </c>
      <c r="P70" s="102"/>
      <c r="Q70" s="313"/>
    </row>
    <row r="71" spans="1:17" s="3" customFormat="1" ht="60">
      <c r="A71" s="632"/>
      <c r="B71" s="690"/>
      <c r="C71" s="83" t="s">
        <v>369</v>
      </c>
      <c r="D71" s="94" t="s">
        <v>658</v>
      </c>
      <c r="E71" s="123" t="s">
        <v>433</v>
      </c>
      <c r="F71" s="107"/>
      <c r="G71" s="108"/>
      <c r="H71" s="170"/>
      <c r="I71" s="107"/>
      <c r="J71" s="108"/>
      <c r="K71" s="240"/>
      <c r="L71" s="240"/>
      <c r="M71" s="456">
        <f t="shared" si="1"/>
        <v>0</v>
      </c>
      <c r="N71" s="108"/>
      <c r="O71" s="456">
        <f t="shared" si="2"/>
        <v>0</v>
      </c>
      <c r="P71" s="352"/>
      <c r="Q71" s="373"/>
    </row>
    <row r="72" spans="1:17" s="3" customFormat="1" ht="45">
      <c r="A72" s="632"/>
      <c r="B72" s="690"/>
      <c r="C72" s="83" t="s">
        <v>370</v>
      </c>
      <c r="D72" s="81" t="s">
        <v>659</v>
      </c>
      <c r="E72" s="125" t="s">
        <v>435</v>
      </c>
      <c r="F72" s="254"/>
      <c r="G72" s="255"/>
      <c r="H72" s="170"/>
      <c r="I72" s="247"/>
      <c r="J72" s="301"/>
      <c r="K72" s="412"/>
      <c r="L72" s="346"/>
      <c r="M72" s="456">
        <f t="shared" si="1"/>
        <v>0</v>
      </c>
      <c r="N72" s="289"/>
      <c r="O72" s="456">
        <f t="shared" si="2"/>
        <v>0</v>
      </c>
      <c r="P72" s="365"/>
      <c r="Q72" s="323"/>
    </row>
    <row r="73" spans="1:17" s="3" customFormat="1" ht="45">
      <c r="A73" s="632"/>
      <c r="B73" s="690"/>
      <c r="C73" s="83" t="s">
        <v>371</v>
      </c>
      <c r="D73" s="85" t="s">
        <v>660</v>
      </c>
      <c r="E73" s="120"/>
      <c r="F73" s="107"/>
      <c r="G73" s="108"/>
      <c r="H73" s="170"/>
      <c r="I73" s="107"/>
      <c r="J73" s="108"/>
      <c r="K73" s="417"/>
      <c r="L73" s="348"/>
      <c r="M73" s="456">
        <f t="shared" si="1"/>
        <v>0</v>
      </c>
      <c r="N73" s="108"/>
      <c r="O73" s="456">
        <f t="shared" si="2"/>
        <v>0</v>
      </c>
      <c r="P73" s="352"/>
      <c r="Q73" s="374"/>
    </row>
    <row r="74" spans="1:17" s="3" customFormat="1" ht="45">
      <c r="A74" s="632"/>
      <c r="B74" s="690"/>
      <c r="C74" s="83" t="s">
        <v>372</v>
      </c>
      <c r="D74" s="94" t="s">
        <v>661</v>
      </c>
      <c r="E74" s="123" t="s">
        <v>434</v>
      </c>
      <c r="F74" s="254"/>
      <c r="G74" s="255"/>
      <c r="H74" s="170"/>
      <c r="I74" s="247"/>
      <c r="J74" s="301"/>
      <c r="K74" s="347"/>
      <c r="L74" s="394"/>
      <c r="M74" s="456">
        <f t="shared" si="1"/>
        <v>0</v>
      </c>
      <c r="N74" s="289"/>
      <c r="O74" s="456">
        <f t="shared" si="2"/>
        <v>0</v>
      </c>
      <c r="P74" s="354"/>
      <c r="Q74" s="323"/>
    </row>
    <row r="75" spans="1:17" s="3" customFormat="1" ht="30">
      <c r="A75" s="632"/>
      <c r="B75" s="690"/>
      <c r="C75" s="83" t="s">
        <v>373</v>
      </c>
      <c r="D75" s="94" t="s">
        <v>454</v>
      </c>
      <c r="E75" s="125" t="s">
        <v>397</v>
      </c>
      <c r="F75" s="107"/>
      <c r="G75" s="108"/>
      <c r="H75" s="170"/>
      <c r="I75" s="107"/>
      <c r="J75" s="108"/>
      <c r="K75" s="288"/>
      <c r="L75" s="403"/>
      <c r="M75" s="456">
        <f t="shared" si="1"/>
        <v>0</v>
      </c>
      <c r="N75" s="108"/>
      <c r="O75" s="456">
        <f t="shared" si="2"/>
        <v>0</v>
      </c>
      <c r="P75" s="352"/>
      <c r="Q75" s="353"/>
    </row>
    <row r="76" spans="1:17" s="3" customFormat="1" ht="30">
      <c r="A76" s="632"/>
      <c r="B76" s="690"/>
      <c r="C76" s="83" t="s">
        <v>374</v>
      </c>
      <c r="D76" s="81" t="s">
        <v>761</v>
      </c>
      <c r="E76" s="122"/>
      <c r="F76" s="107"/>
      <c r="G76" s="255"/>
      <c r="H76" s="170"/>
      <c r="I76" s="107"/>
      <c r="J76" s="108"/>
      <c r="K76" s="288"/>
      <c r="L76" s="288"/>
      <c r="M76" s="456">
        <f t="shared" si="1"/>
        <v>0</v>
      </c>
      <c r="N76" s="289"/>
      <c r="O76" s="456">
        <f t="shared" si="2"/>
        <v>0</v>
      </c>
      <c r="P76" s="354"/>
      <c r="Q76" s="323"/>
    </row>
    <row r="77" spans="1:17" s="3" customFormat="1" ht="30">
      <c r="A77" s="632"/>
      <c r="B77" s="690"/>
      <c r="C77" s="83" t="s">
        <v>418</v>
      </c>
      <c r="D77" s="85" t="s">
        <v>437</v>
      </c>
      <c r="E77" s="334" t="s">
        <v>436</v>
      </c>
      <c r="F77" s="107"/>
      <c r="G77" s="108"/>
      <c r="H77" s="170"/>
      <c r="I77" s="107"/>
      <c r="J77" s="108"/>
      <c r="K77" s="288"/>
      <c r="L77" s="288"/>
      <c r="M77" s="456">
        <f t="shared" si="1"/>
        <v>0</v>
      </c>
      <c r="N77" s="108"/>
      <c r="O77" s="456">
        <f t="shared" si="2"/>
        <v>0</v>
      </c>
      <c r="P77" s="352"/>
      <c r="Q77" s="353"/>
    </row>
    <row r="78" spans="1:17" s="3" customFormat="1" ht="45">
      <c r="A78" s="632"/>
      <c r="B78" s="690"/>
      <c r="C78" s="83" t="s">
        <v>419</v>
      </c>
      <c r="D78" s="85" t="s">
        <v>438</v>
      </c>
      <c r="E78" s="332"/>
      <c r="F78" s="254"/>
      <c r="G78" s="255"/>
      <c r="H78" s="170"/>
      <c r="I78" s="247"/>
      <c r="J78" s="301"/>
      <c r="K78" s="338"/>
      <c r="L78" s="338"/>
      <c r="M78" s="456">
        <f t="shared" ref="M78:M143" si="3">IF(G78&lt;&gt;"", G78, F78)</f>
        <v>0</v>
      </c>
      <c r="N78" s="289"/>
      <c r="O78" s="456">
        <f t="shared" ref="O78:O143" si="4">IF(N78&lt;&gt;"", N78, M78)</f>
        <v>0</v>
      </c>
      <c r="P78" s="354"/>
      <c r="Q78" s="323"/>
    </row>
    <row r="79" spans="1:17" s="3" customFormat="1" ht="40.15" customHeight="1">
      <c r="A79" s="632"/>
      <c r="B79" s="690"/>
      <c r="C79" s="83" t="s">
        <v>420</v>
      </c>
      <c r="D79" s="435" t="s">
        <v>826</v>
      </c>
      <c r="E79" s="420"/>
      <c r="F79" s="262"/>
      <c r="G79" s="263"/>
      <c r="H79" s="170"/>
      <c r="I79" s="251"/>
      <c r="J79" s="305"/>
      <c r="K79" s="344"/>
      <c r="L79" s="344"/>
      <c r="M79" s="456">
        <f t="shared" si="3"/>
        <v>0</v>
      </c>
      <c r="N79" s="295"/>
      <c r="O79" s="456">
        <f t="shared" si="4"/>
        <v>0</v>
      </c>
      <c r="P79" s="357"/>
      <c r="Q79" s="358"/>
    </row>
    <row r="80" spans="1:17" s="3" customFormat="1" ht="30">
      <c r="A80" s="632"/>
      <c r="B80" s="690"/>
      <c r="C80" s="83" t="s">
        <v>768</v>
      </c>
      <c r="D80" s="210" t="s">
        <v>631</v>
      </c>
      <c r="E80" s="333"/>
      <c r="F80" s="262"/>
      <c r="G80" s="263"/>
      <c r="H80" s="170"/>
      <c r="I80" s="251"/>
      <c r="J80" s="305"/>
      <c r="K80" s="344"/>
      <c r="L80" s="344"/>
      <c r="M80" s="456">
        <f t="shared" si="3"/>
        <v>0</v>
      </c>
      <c r="N80" s="295"/>
      <c r="O80" s="456">
        <f t="shared" si="4"/>
        <v>0</v>
      </c>
      <c r="P80" s="357"/>
      <c r="Q80" s="358"/>
    </row>
    <row r="81" spans="1:17" s="3" customFormat="1">
      <c r="A81" s="632"/>
      <c r="B81" s="690"/>
      <c r="C81" s="75">
        <v>9</v>
      </c>
      <c r="D81" s="77" t="s">
        <v>398</v>
      </c>
      <c r="E81" s="75"/>
      <c r="F81" s="183"/>
      <c r="G81" s="241"/>
      <c r="H81" s="170"/>
      <c r="I81" s="183"/>
      <c r="J81" s="241"/>
      <c r="K81" s="103"/>
      <c r="L81" s="103"/>
      <c r="M81" s="456">
        <f t="shared" si="3"/>
        <v>0</v>
      </c>
      <c r="N81" s="105"/>
      <c r="O81" s="456">
        <f t="shared" si="4"/>
        <v>0</v>
      </c>
      <c r="P81" s="102"/>
      <c r="Q81" s="313"/>
    </row>
    <row r="82" spans="1:17" s="3" customFormat="1" ht="92.65" customHeight="1">
      <c r="A82" s="632"/>
      <c r="B82" s="690"/>
      <c r="C82" s="82" t="s">
        <v>375</v>
      </c>
      <c r="D82" s="433" t="s">
        <v>762</v>
      </c>
      <c r="E82" s="122" t="s">
        <v>459</v>
      </c>
      <c r="F82" s="107"/>
      <c r="G82" s="108"/>
      <c r="H82" s="170"/>
      <c r="I82" s="107"/>
      <c r="J82" s="108"/>
      <c r="K82" s="413"/>
      <c r="L82" s="288"/>
      <c r="M82" s="456">
        <f t="shared" si="3"/>
        <v>0</v>
      </c>
      <c r="N82" s="108"/>
      <c r="O82" s="456">
        <f t="shared" si="4"/>
        <v>0</v>
      </c>
      <c r="P82" s="352"/>
      <c r="Q82" s="353"/>
    </row>
    <row r="83" spans="1:17" s="3" customFormat="1" ht="45">
      <c r="A83" s="632"/>
      <c r="B83" s="690"/>
      <c r="C83" s="83" t="s">
        <v>376</v>
      </c>
      <c r="D83" s="85" t="s">
        <v>460</v>
      </c>
      <c r="E83" s="123"/>
      <c r="F83" s="254"/>
      <c r="G83" s="255"/>
      <c r="H83" s="170"/>
      <c r="I83" s="247"/>
      <c r="J83" s="301"/>
      <c r="K83" s="338"/>
      <c r="L83" s="338"/>
      <c r="M83" s="456">
        <f t="shared" si="3"/>
        <v>0</v>
      </c>
      <c r="N83" s="289"/>
      <c r="O83" s="456">
        <f t="shared" si="4"/>
        <v>0</v>
      </c>
      <c r="P83" s="354"/>
      <c r="Q83" s="323"/>
    </row>
    <row r="84" spans="1:17" s="3" customFormat="1" ht="45">
      <c r="A84" s="632"/>
      <c r="B84" s="690"/>
      <c r="C84" s="83" t="s">
        <v>377</v>
      </c>
      <c r="D84" s="85" t="s">
        <v>456</v>
      </c>
      <c r="E84" s="123" t="s">
        <v>455</v>
      </c>
      <c r="F84" s="107"/>
      <c r="G84" s="108"/>
      <c r="H84" s="170"/>
      <c r="I84" s="107"/>
      <c r="J84" s="108"/>
      <c r="K84" s="288"/>
      <c r="L84" s="288"/>
      <c r="M84" s="456">
        <f t="shared" si="3"/>
        <v>0</v>
      </c>
      <c r="N84" s="108"/>
      <c r="O84" s="456">
        <f t="shared" si="4"/>
        <v>0</v>
      </c>
      <c r="P84" s="352"/>
      <c r="Q84" s="353"/>
    </row>
    <row r="85" spans="1:17" s="3" customFormat="1" ht="30">
      <c r="A85" s="632"/>
      <c r="B85" s="690"/>
      <c r="C85" s="83" t="s">
        <v>378</v>
      </c>
      <c r="D85" s="85" t="s">
        <v>457</v>
      </c>
      <c r="E85" s="123"/>
      <c r="F85" s="254"/>
      <c r="G85" s="255"/>
      <c r="H85" s="170"/>
      <c r="I85" s="107"/>
      <c r="J85" s="108"/>
      <c r="K85" s="309"/>
      <c r="L85" s="394"/>
      <c r="M85" s="456">
        <f t="shared" si="3"/>
        <v>0</v>
      </c>
      <c r="N85" s="289"/>
      <c r="O85" s="456">
        <f t="shared" si="4"/>
        <v>0</v>
      </c>
      <c r="P85" s="365"/>
      <c r="Q85" s="375"/>
    </row>
    <row r="86" spans="1:17" s="3" customFormat="1" ht="30.75" thickBot="1">
      <c r="A86" s="633"/>
      <c r="B86" s="626"/>
      <c r="C86" s="220" t="s">
        <v>421</v>
      </c>
      <c r="D86" s="221" t="s">
        <v>458</v>
      </c>
      <c r="E86" s="222"/>
      <c r="F86" s="111"/>
      <c r="G86" s="112"/>
      <c r="H86" s="170"/>
      <c r="I86" s="107"/>
      <c r="J86" s="108"/>
      <c r="K86" s="288"/>
      <c r="L86" s="288"/>
      <c r="M86" s="456">
        <f t="shared" si="3"/>
        <v>0</v>
      </c>
      <c r="N86" s="108"/>
      <c r="O86" s="456">
        <f t="shared" si="4"/>
        <v>0</v>
      </c>
      <c r="P86" s="352"/>
      <c r="Q86" s="353"/>
    </row>
    <row r="87" spans="1:17" s="3" customFormat="1" ht="15" customHeight="1" thickBot="1">
      <c r="A87" s="605" t="str">
        <f>'Input Data'!F6</f>
        <v>XXXX-YYYYY-V01.01-FR</v>
      </c>
      <c r="B87" s="606"/>
      <c r="C87" s="606"/>
      <c r="D87" s="606"/>
      <c r="E87" s="606"/>
      <c r="F87" s="286"/>
      <c r="G87" s="287"/>
      <c r="H87" s="170"/>
      <c r="I87" s="107"/>
      <c r="J87" s="108"/>
      <c r="K87" s="288"/>
      <c r="L87" s="288"/>
      <c r="M87" s="456">
        <f t="shared" si="3"/>
        <v>0</v>
      </c>
      <c r="N87" s="108"/>
      <c r="O87" s="456">
        <f t="shared" si="4"/>
        <v>0</v>
      </c>
      <c r="P87" s="352"/>
      <c r="Q87" s="353"/>
    </row>
    <row r="88" spans="1:17" s="3" customFormat="1">
      <c r="A88" s="621" t="s">
        <v>425</v>
      </c>
      <c r="B88" s="624" t="s">
        <v>486</v>
      </c>
      <c r="C88" s="75">
        <v>9</v>
      </c>
      <c r="D88" s="77" t="s">
        <v>398</v>
      </c>
      <c r="E88" s="75"/>
      <c r="F88" s="191"/>
      <c r="G88" s="264"/>
      <c r="H88" s="170"/>
      <c r="I88" s="183"/>
      <c r="J88" s="241"/>
      <c r="K88" s="103"/>
      <c r="L88" s="103"/>
      <c r="M88" s="456">
        <f t="shared" si="3"/>
        <v>0</v>
      </c>
      <c r="N88" s="105"/>
      <c r="O88" s="456">
        <f t="shared" si="4"/>
        <v>0</v>
      </c>
      <c r="P88" s="102"/>
      <c r="Q88" s="313"/>
    </row>
    <row r="89" spans="1:17" s="3" customFormat="1" ht="30">
      <c r="A89" s="622"/>
      <c r="B89" s="690"/>
      <c r="C89" s="84" t="s">
        <v>422</v>
      </c>
      <c r="D89" s="87" t="s">
        <v>761</v>
      </c>
      <c r="E89" s="334" t="s">
        <v>397</v>
      </c>
      <c r="F89" s="266"/>
      <c r="G89" s="267"/>
      <c r="H89" s="170"/>
      <c r="I89" s="247"/>
      <c r="J89" s="301"/>
      <c r="K89" s="338"/>
      <c r="L89" s="338"/>
      <c r="M89" s="456">
        <f t="shared" si="3"/>
        <v>0</v>
      </c>
      <c r="N89" s="289"/>
      <c r="O89" s="456">
        <f t="shared" si="4"/>
        <v>0</v>
      </c>
      <c r="P89" s="354"/>
      <c r="Q89" s="323"/>
    </row>
    <row r="90" spans="1:17" s="3" customFormat="1" ht="30">
      <c r="A90" s="622"/>
      <c r="B90" s="690"/>
      <c r="C90" s="84" t="s">
        <v>633</v>
      </c>
      <c r="D90" s="87" t="s">
        <v>631</v>
      </c>
      <c r="E90" s="333"/>
      <c r="F90" s="262"/>
      <c r="G90" s="263"/>
      <c r="H90" s="170"/>
      <c r="I90" s="251"/>
      <c r="J90" s="305"/>
      <c r="K90" s="344"/>
      <c r="L90" s="344"/>
      <c r="M90" s="456">
        <f t="shared" si="3"/>
        <v>0</v>
      </c>
      <c r="N90" s="295"/>
      <c r="O90" s="456">
        <f t="shared" si="4"/>
        <v>0</v>
      </c>
      <c r="P90" s="357"/>
      <c r="Q90" s="358"/>
    </row>
    <row r="91" spans="1:17" s="3" customFormat="1">
      <c r="A91" s="622"/>
      <c r="B91" s="690"/>
      <c r="C91" s="75">
        <v>10</v>
      </c>
      <c r="D91" s="77" t="s">
        <v>771</v>
      </c>
      <c r="E91" s="75"/>
      <c r="F91" s="437"/>
      <c r="G91" s="438"/>
      <c r="H91" s="105"/>
      <c r="I91" s="439"/>
      <c r="J91" s="440"/>
      <c r="K91" s="441"/>
      <c r="L91" s="441"/>
      <c r="M91" s="456">
        <f t="shared" si="3"/>
        <v>0</v>
      </c>
      <c r="N91" s="443"/>
      <c r="O91" s="456">
        <f t="shared" si="4"/>
        <v>0</v>
      </c>
      <c r="P91" s="442"/>
      <c r="Q91" s="444"/>
    </row>
    <row r="92" spans="1:17" s="3" customFormat="1" ht="30">
      <c r="A92" s="622"/>
      <c r="B92" s="690"/>
      <c r="C92" s="84" t="s">
        <v>379</v>
      </c>
      <c r="D92" s="445" t="s">
        <v>827</v>
      </c>
      <c r="E92" s="421" t="s">
        <v>772</v>
      </c>
      <c r="F92" s="262"/>
      <c r="G92" s="263"/>
      <c r="H92" s="170"/>
      <c r="I92" s="251"/>
      <c r="J92" s="305"/>
      <c r="K92" s="344"/>
      <c r="L92" s="344"/>
      <c r="M92" s="456">
        <f t="shared" si="3"/>
        <v>0</v>
      </c>
      <c r="N92" s="295"/>
      <c r="O92" s="456">
        <f t="shared" si="4"/>
        <v>0</v>
      </c>
      <c r="P92" s="357"/>
      <c r="Q92" s="358"/>
    </row>
    <row r="93" spans="1:17" s="3" customFormat="1" ht="45">
      <c r="A93" s="622"/>
      <c r="B93" s="690"/>
      <c r="C93" s="84" t="s">
        <v>380</v>
      </c>
      <c r="D93" s="447" t="s">
        <v>778</v>
      </c>
      <c r="E93" s="420"/>
      <c r="F93" s="262"/>
      <c r="G93" s="263"/>
      <c r="H93" s="170"/>
      <c r="I93" s="251"/>
      <c r="J93" s="305"/>
      <c r="K93" s="344"/>
      <c r="L93" s="344"/>
      <c r="M93" s="456">
        <f t="shared" si="3"/>
        <v>0</v>
      </c>
      <c r="N93" s="295"/>
      <c r="O93" s="456">
        <f t="shared" si="4"/>
        <v>0</v>
      </c>
      <c r="P93" s="357"/>
      <c r="Q93" s="358"/>
    </row>
    <row r="94" spans="1:17" s="3" customFormat="1" ht="30">
      <c r="A94" s="622"/>
      <c r="B94" s="690"/>
      <c r="C94" s="84" t="s">
        <v>769</v>
      </c>
      <c r="D94" s="447" t="s">
        <v>773</v>
      </c>
      <c r="E94" s="420"/>
      <c r="F94" s="262"/>
      <c r="G94" s="263"/>
      <c r="H94" s="170"/>
      <c r="I94" s="251"/>
      <c r="J94" s="305"/>
      <c r="K94" s="344"/>
      <c r="L94" s="344"/>
      <c r="M94" s="456">
        <f t="shared" si="3"/>
        <v>0</v>
      </c>
      <c r="N94" s="295"/>
      <c r="O94" s="456">
        <f t="shared" si="4"/>
        <v>0</v>
      </c>
      <c r="P94" s="357"/>
      <c r="Q94" s="358"/>
    </row>
    <row r="95" spans="1:17" s="3" customFormat="1" ht="30">
      <c r="A95" s="622"/>
      <c r="B95" s="690"/>
      <c r="C95" s="84" t="s">
        <v>770</v>
      </c>
      <c r="D95" s="435" t="s">
        <v>828</v>
      </c>
      <c r="E95" s="446"/>
      <c r="F95" s="262"/>
      <c r="G95" s="263"/>
      <c r="H95" s="170"/>
      <c r="I95" s="251"/>
      <c r="J95" s="305"/>
      <c r="K95" s="344"/>
      <c r="L95" s="344"/>
      <c r="M95" s="456">
        <f t="shared" si="3"/>
        <v>0</v>
      </c>
      <c r="N95" s="295"/>
      <c r="O95" s="456">
        <f t="shared" si="4"/>
        <v>0</v>
      </c>
      <c r="P95" s="357"/>
      <c r="Q95" s="358"/>
    </row>
    <row r="96" spans="1:17" s="3" customFormat="1">
      <c r="A96" s="622"/>
      <c r="B96" s="690"/>
      <c r="C96" s="84" t="s">
        <v>777</v>
      </c>
      <c r="D96" s="435" t="s">
        <v>774</v>
      </c>
      <c r="E96" s="436"/>
      <c r="F96" s="262"/>
      <c r="G96" s="263"/>
      <c r="H96" s="170"/>
      <c r="I96" s="251"/>
      <c r="J96" s="305"/>
      <c r="K96" s="344"/>
      <c r="L96" s="344"/>
      <c r="M96" s="456">
        <f t="shared" si="3"/>
        <v>0</v>
      </c>
      <c r="N96" s="295"/>
      <c r="O96" s="456">
        <f t="shared" si="4"/>
        <v>0</v>
      </c>
      <c r="P96" s="357"/>
      <c r="Q96" s="358"/>
    </row>
    <row r="97" spans="1:17" s="3" customFormat="1">
      <c r="A97" s="622"/>
      <c r="B97" s="690"/>
      <c r="C97" s="84" t="s">
        <v>782</v>
      </c>
      <c r="D97" s="435" t="s">
        <v>786</v>
      </c>
      <c r="E97" s="436" t="s">
        <v>781</v>
      </c>
      <c r="F97" s="262"/>
      <c r="G97" s="263"/>
      <c r="H97" s="170"/>
      <c r="I97" s="251"/>
      <c r="J97" s="305"/>
      <c r="K97" s="344"/>
      <c r="L97" s="344"/>
      <c r="M97" s="456">
        <f t="shared" si="3"/>
        <v>0</v>
      </c>
      <c r="N97" s="295"/>
      <c r="O97" s="456">
        <f t="shared" si="4"/>
        <v>0</v>
      </c>
      <c r="P97" s="357"/>
      <c r="Q97" s="358"/>
    </row>
    <row r="98" spans="1:17" s="3" customFormat="1" ht="36" customHeight="1">
      <c r="A98" s="622"/>
      <c r="B98" s="690"/>
      <c r="C98" s="84" t="s">
        <v>783</v>
      </c>
      <c r="D98" s="435" t="s">
        <v>785</v>
      </c>
      <c r="E98" s="436"/>
      <c r="F98" s="262"/>
      <c r="G98" s="263"/>
      <c r="H98" s="170"/>
      <c r="I98" s="251"/>
      <c r="J98" s="305"/>
      <c r="K98" s="344"/>
      <c r="L98" s="344"/>
      <c r="M98" s="456">
        <f t="shared" si="3"/>
        <v>0</v>
      </c>
      <c r="N98" s="295"/>
      <c r="O98" s="456">
        <f t="shared" si="4"/>
        <v>0</v>
      </c>
      <c r="P98" s="357"/>
      <c r="Q98" s="358"/>
    </row>
    <row r="99" spans="1:17" s="3" customFormat="1" ht="46.15" customHeight="1">
      <c r="A99" s="622"/>
      <c r="B99" s="690"/>
      <c r="C99" s="84" t="s">
        <v>784</v>
      </c>
      <c r="D99" s="435" t="s">
        <v>787</v>
      </c>
      <c r="E99" s="436"/>
      <c r="F99" s="262"/>
      <c r="G99" s="263"/>
      <c r="H99" s="170"/>
      <c r="I99" s="251"/>
      <c r="J99" s="305"/>
      <c r="K99" s="344"/>
      <c r="L99" s="344"/>
      <c r="M99" s="456">
        <f t="shared" si="3"/>
        <v>0</v>
      </c>
      <c r="N99" s="295"/>
      <c r="O99" s="456">
        <f t="shared" si="4"/>
        <v>0</v>
      </c>
      <c r="P99" s="357"/>
      <c r="Q99" s="358"/>
    </row>
    <row r="100" spans="1:17" s="3" customFormat="1">
      <c r="A100" s="622"/>
      <c r="B100" s="690"/>
      <c r="C100" s="75">
        <v>11</v>
      </c>
      <c r="D100" s="75" t="s">
        <v>399</v>
      </c>
      <c r="E100" s="75"/>
      <c r="F100" s="183"/>
      <c r="G100" s="241"/>
      <c r="H100" s="170"/>
      <c r="I100" s="183"/>
      <c r="J100" s="241"/>
      <c r="K100" s="103"/>
      <c r="L100" s="103"/>
      <c r="M100" s="456">
        <f t="shared" si="3"/>
        <v>0</v>
      </c>
      <c r="N100" s="105"/>
      <c r="O100" s="456">
        <f t="shared" si="4"/>
        <v>0</v>
      </c>
      <c r="P100" s="102"/>
      <c r="Q100" s="313"/>
    </row>
    <row r="101" spans="1:17" s="3" customFormat="1" ht="30">
      <c r="A101" s="622"/>
      <c r="B101" s="690"/>
      <c r="C101" s="82" t="s">
        <v>779</v>
      </c>
      <c r="D101" s="86" t="s">
        <v>461</v>
      </c>
      <c r="E101" s="120" t="s">
        <v>71</v>
      </c>
      <c r="F101" s="107"/>
      <c r="G101" s="108"/>
      <c r="H101" s="170"/>
      <c r="I101" s="107"/>
      <c r="J101" s="108"/>
      <c r="K101" s="321"/>
      <c r="L101" s="321"/>
      <c r="M101" s="456">
        <f t="shared" si="3"/>
        <v>0</v>
      </c>
      <c r="N101" s="108"/>
      <c r="O101" s="456">
        <f t="shared" si="4"/>
        <v>0</v>
      </c>
      <c r="P101" s="376"/>
      <c r="Q101" s="377"/>
    </row>
    <row r="102" spans="1:17" s="3" customFormat="1" ht="83.65" customHeight="1">
      <c r="A102" s="622"/>
      <c r="B102" s="690"/>
      <c r="C102" s="84" t="s">
        <v>780</v>
      </c>
      <c r="D102" s="87" t="s">
        <v>462</v>
      </c>
      <c r="E102" s="120"/>
      <c r="F102" s="256"/>
      <c r="G102" s="257"/>
      <c r="H102" s="170"/>
      <c r="I102" s="248"/>
      <c r="J102" s="302"/>
      <c r="K102" s="416"/>
      <c r="L102" s="409"/>
      <c r="M102" s="456">
        <f t="shared" si="3"/>
        <v>0</v>
      </c>
      <c r="N102" s="290"/>
      <c r="O102" s="456">
        <f t="shared" si="4"/>
        <v>0</v>
      </c>
      <c r="P102" s="378"/>
      <c r="Q102" s="356"/>
    </row>
    <row r="103" spans="1:17" s="3" customFormat="1" ht="83.65" customHeight="1">
      <c r="A103" s="622"/>
      <c r="B103" s="690"/>
      <c r="C103" s="84" t="s">
        <v>788</v>
      </c>
      <c r="D103" s="435" t="s">
        <v>789</v>
      </c>
      <c r="E103" s="436"/>
      <c r="F103" s="262"/>
      <c r="G103" s="263"/>
      <c r="H103" s="170"/>
      <c r="I103" s="251"/>
      <c r="J103" s="305"/>
      <c r="K103" s="448"/>
      <c r="L103" s="449"/>
      <c r="M103" s="456">
        <f t="shared" si="3"/>
        <v>0</v>
      </c>
      <c r="N103" s="295"/>
      <c r="O103" s="456">
        <f t="shared" si="4"/>
        <v>0</v>
      </c>
      <c r="P103" s="434"/>
      <c r="Q103" s="358"/>
    </row>
    <row r="104" spans="1:17" s="3" customFormat="1">
      <c r="A104" s="622"/>
      <c r="B104" s="690"/>
      <c r="C104" s="75">
        <v>12</v>
      </c>
      <c r="D104" s="75" t="s">
        <v>400</v>
      </c>
      <c r="E104" s="75"/>
      <c r="F104" s="183"/>
      <c r="G104" s="241"/>
      <c r="H104" s="170"/>
      <c r="I104" s="183"/>
      <c r="J104" s="241"/>
      <c r="K104" s="103"/>
      <c r="L104" s="103"/>
      <c r="M104" s="456">
        <f t="shared" si="3"/>
        <v>0</v>
      </c>
      <c r="N104" s="105"/>
      <c r="O104" s="456">
        <f t="shared" si="4"/>
        <v>0</v>
      </c>
      <c r="P104" s="102"/>
      <c r="Q104" s="313"/>
    </row>
    <row r="105" spans="1:17" s="3" customFormat="1" ht="30">
      <c r="A105" s="622"/>
      <c r="B105" s="690"/>
      <c r="C105" s="76" t="s">
        <v>381</v>
      </c>
      <c r="D105" s="81" t="s">
        <v>463</v>
      </c>
      <c r="E105" s="125" t="s">
        <v>74</v>
      </c>
      <c r="F105" s="185"/>
      <c r="G105" s="186"/>
      <c r="H105" s="170"/>
      <c r="I105" s="185"/>
      <c r="J105" s="186"/>
      <c r="K105" s="239"/>
      <c r="L105" s="239"/>
      <c r="M105" s="456">
        <f t="shared" si="3"/>
        <v>0</v>
      </c>
      <c r="N105" s="186"/>
      <c r="O105" s="456">
        <f t="shared" si="4"/>
        <v>0</v>
      </c>
      <c r="P105" s="369"/>
      <c r="Q105" s="370"/>
    </row>
    <row r="106" spans="1:17" s="3" customFormat="1">
      <c r="A106" s="622"/>
      <c r="B106" s="690"/>
      <c r="C106" s="75">
        <v>13</v>
      </c>
      <c r="D106" s="77" t="s">
        <v>646</v>
      </c>
      <c r="E106" s="77"/>
      <c r="F106" s="183"/>
      <c r="G106" s="241"/>
      <c r="H106" s="170"/>
      <c r="I106" s="183"/>
      <c r="J106" s="241"/>
      <c r="K106" s="103"/>
      <c r="L106" s="103"/>
      <c r="M106" s="456">
        <f t="shared" si="3"/>
        <v>0</v>
      </c>
      <c r="N106" s="106"/>
      <c r="O106" s="456">
        <f t="shared" si="4"/>
        <v>0</v>
      </c>
      <c r="P106" s="103"/>
      <c r="Q106" s="314"/>
    </row>
    <row r="107" spans="1:17" s="3" customFormat="1" ht="73.900000000000006" customHeight="1">
      <c r="A107" s="622"/>
      <c r="B107" s="690"/>
      <c r="C107" s="83" t="s">
        <v>382</v>
      </c>
      <c r="D107" s="211" t="s">
        <v>647</v>
      </c>
      <c r="E107" s="627" t="s">
        <v>407</v>
      </c>
      <c r="F107" s="107"/>
      <c r="G107" s="108"/>
      <c r="H107" s="170"/>
      <c r="I107" s="107"/>
      <c r="J107" s="406"/>
      <c r="K107" s="410"/>
      <c r="L107" s="404"/>
      <c r="M107" s="456">
        <f t="shared" si="3"/>
        <v>0</v>
      </c>
      <c r="N107" s="108"/>
      <c r="O107" s="456">
        <f t="shared" si="4"/>
        <v>0</v>
      </c>
      <c r="P107" s="352"/>
      <c r="Q107" s="353"/>
    </row>
    <row r="108" spans="1:17" s="3" customFormat="1">
      <c r="A108" s="622"/>
      <c r="B108" s="690"/>
      <c r="C108" s="83" t="s">
        <v>383</v>
      </c>
      <c r="D108" s="211" t="s">
        <v>608</v>
      </c>
      <c r="E108" s="627"/>
      <c r="F108" s="107"/>
      <c r="G108" s="108"/>
      <c r="H108" s="170"/>
      <c r="I108" s="107"/>
      <c r="J108" s="108"/>
      <c r="K108" s="288"/>
      <c r="L108" s="288"/>
      <c r="M108" s="456">
        <f t="shared" si="3"/>
        <v>0</v>
      </c>
      <c r="N108" s="108"/>
      <c r="O108" s="456">
        <f t="shared" si="4"/>
        <v>0</v>
      </c>
      <c r="P108" s="352"/>
      <c r="Q108" s="353"/>
    </row>
    <row r="109" spans="1:17" s="3" customFormat="1" ht="30">
      <c r="A109" s="622"/>
      <c r="B109" s="690"/>
      <c r="C109" s="83" t="s">
        <v>384</v>
      </c>
      <c r="D109" s="211" t="s">
        <v>609</v>
      </c>
      <c r="E109" s="627"/>
      <c r="F109" s="107"/>
      <c r="G109" s="108"/>
      <c r="H109" s="170"/>
      <c r="I109" s="107"/>
      <c r="J109" s="108"/>
      <c r="K109" s="288"/>
      <c r="L109" s="288"/>
      <c r="M109" s="456">
        <f t="shared" si="3"/>
        <v>0</v>
      </c>
      <c r="N109" s="108"/>
      <c r="O109" s="456">
        <f t="shared" si="4"/>
        <v>0</v>
      </c>
      <c r="P109" s="352"/>
      <c r="Q109" s="353"/>
    </row>
    <row r="110" spans="1:17" s="3" customFormat="1" ht="33" customHeight="1">
      <c r="A110" s="622"/>
      <c r="B110" s="690"/>
      <c r="C110" s="83"/>
      <c r="D110" s="85" t="s">
        <v>464</v>
      </c>
      <c r="E110" s="627"/>
      <c r="F110" s="107"/>
      <c r="G110" s="108"/>
      <c r="H110" s="170"/>
      <c r="I110" s="107"/>
      <c r="J110" s="108"/>
      <c r="K110" s="288"/>
      <c r="L110" s="288"/>
      <c r="M110" s="456">
        <f t="shared" si="3"/>
        <v>0</v>
      </c>
      <c r="N110" s="108"/>
      <c r="O110" s="456">
        <f t="shared" si="4"/>
        <v>0</v>
      </c>
      <c r="P110" s="352"/>
      <c r="Q110" s="353"/>
    </row>
    <row r="111" spans="1:17" s="3" customFormat="1" ht="43.15" customHeight="1">
      <c r="A111" s="622"/>
      <c r="B111" s="690"/>
      <c r="C111" s="83" t="s">
        <v>385</v>
      </c>
      <c r="D111" s="85" t="s">
        <v>465</v>
      </c>
      <c r="E111" s="627"/>
      <c r="F111" s="107"/>
      <c r="G111" s="108"/>
      <c r="H111" s="170"/>
      <c r="I111" s="107"/>
      <c r="J111" s="108"/>
      <c r="K111" s="288"/>
      <c r="L111" s="288"/>
      <c r="M111" s="456">
        <f t="shared" si="3"/>
        <v>0</v>
      </c>
      <c r="N111" s="108"/>
      <c r="O111" s="456">
        <f t="shared" si="4"/>
        <v>0</v>
      </c>
      <c r="P111" s="352"/>
      <c r="Q111" s="353"/>
    </row>
    <row r="112" spans="1:17" s="3" customFormat="1" ht="45">
      <c r="A112" s="622"/>
      <c r="B112" s="690"/>
      <c r="C112" s="83" t="s">
        <v>531</v>
      </c>
      <c r="D112" s="85" t="s">
        <v>466</v>
      </c>
      <c r="E112" s="627"/>
      <c r="F112" s="107"/>
      <c r="G112" s="108"/>
      <c r="H112" s="170"/>
      <c r="I112" s="107"/>
      <c r="J112" s="108"/>
      <c r="K112" s="288"/>
      <c r="L112" s="288"/>
      <c r="M112" s="456">
        <f t="shared" si="3"/>
        <v>0</v>
      </c>
      <c r="N112" s="108"/>
      <c r="O112" s="456">
        <f t="shared" si="4"/>
        <v>0</v>
      </c>
      <c r="P112" s="352"/>
      <c r="Q112" s="353"/>
    </row>
    <row r="113" spans="1:17" s="3" customFormat="1" ht="30">
      <c r="A113" s="622"/>
      <c r="B113" s="690"/>
      <c r="C113" s="83" t="s">
        <v>532</v>
      </c>
      <c r="D113" s="85" t="s">
        <v>467</v>
      </c>
      <c r="E113" s="627"/>
      <c r="F113" s="107"/>
      <c r="G113" s="108"/>
      <c r="H113" s="170"/>
      <c r="I113" s="107"/>
      <c r="J113" s="108"/>
      <c r="K113" s="288"/>
      <c r="L113" s="288"/>
      <c r="M113" s="456">
        <f t="shared" si="3"/>
        <v>0</v>
      </c>
      <c r="N113" s="108"/>
      <c r="O113" s="456">
        <f t="shared" si="4"/>
        <v>0</v>
      </c>
      <c r="P113" s="352"/>
      <c r="Q113" s="353"/>
    </row>
    <row r="114" spans="1:17" s="3" customFormat="1" ht="60">
      <c r="A114" s="622"/>
      <c r="B114" s="690"/>
      <c r="C114" s="83" t="s">
        <v>533</v>
      </c>
      <c r="D114" s="87" t="s">
        <v>468</v>
      </c>
      <c r="E114" s="627"/>
      <c r="F114" s="107"/>
      <c r="G114" s="108"/>
      <c r="H114" s="170"/>
      <c r="I114" s="185"/>
      <c r="J114" s="186"/>
      <c r="K114" s="239"/>
      <c r="L114" s="239"/>
      <c r="M114" s="456">
        <f t="shared" si="3"/>
        <v>0</v>
      </c>
      <c r="N114" s="186"/>
      <c r="O114" s="456">
        <f t="shared" si="4"/>
        <v>0</v>
      </c>
      <c r="P114" s="369"/>
      <c r="Q114" s="370"/>
    </row>
    <row r="115" spans="1:17" s="3" customFormat="1">
      <c r="A115" s="622"/>
      <c r="B115" s="690"/>
      <c r="C115" s="75">
        <v>14</v>
      </c>
      <c r="D115" s="77" t="s">
        <v>469</v>
      </c>
      <c r="E115" s="77"/>
      <c r="F115" s="183"/>
      <c r="G115" s="241"/>
      <c r="H115" s="170"/>
      <c r="I115" s="183"/>
      <c r="J115" s="241"/>
      <c r="K115" s="103"/>
      <c r="L115" s="103"/>
      <c r="M115" s="456">
        <f t="shared" si="3"/>
        <v>0</v>
      </c>
      <c r="N115" s="106"/>
      <c r="O115" s="456">
        <f t="shared" si="4"/>
        <v>0</v>
      </c>
      <c r="P115" s="103"/>
      <c r="Q115" s="314"/>
    </row>
    <row r="116" spans="1:17" s="3" customFormat="1">
      <c r="A116" s="622"/>
      <c r="B116" s="690"/>
      <c r="C116" s="82" t="s">
        <v>386</v>
      </c>
      <c r="D116" s="86" t="s">
        <v>620</v>
      </c>
      <c r="E116" s="627" t="s">
        <v>470</v>
      </c>
      <c r="F116" s="107"/>
      <c r="G116" s="108"/>
      <c r="H116" s="170"/>
      <c r="I116" s="107"/>
      <c r="J116" s="108"/>
      <c r="K116" s="288"/>
      <c r="L116" s="288"/>
      <c r="M116" s="456">
        <f t="shared" si="3"/>
        <v>0</v>
      </c>
      <c r="N116" s="108"/>
      <c r="O116" s="456">
        <f t="shared" si="4"/>
        <v>0</v>
      </c>
      <c r="P116" s="352"/>
      <c r="Q116" s="353"/>
    </row>
    <row r="117" spans="1:17" s="3" customFormat="1">
      <c r="A117" s="622"/>
      <c r="B117" s="690"/>
      <c r="C117" s="82" t="s">
        <v>387</v>
      </c>
      <c r="D117" s="215" t="s">
        <v>636</v>
      </c>
      <c r="E117" s="627"/>
      <c r="F117" s="107"/>
      <c r="G117" s="108"/>
      <c r="H117" s="170"/>
      <c r="I117" s="107"/>
      <c r="J117" s="108"/>
      <c r="K117" s="288"/>
      <c r="L117" s="288"/>
      <c r="M117" s="456">
        <f t="shared" si="3"/>
        <v>0</v>
      </c>
      <c r="N117" s="108"/>
      <c r="O117" s="456">
        <f t="shared" si="4"/>
        <v>0</v>
      </c>
      <c r="P117" s="352"/>
      <c r="Q117" s="353"/>
    </row>
    <row r="118" spans="1:17" s="3" customFormat="1" ht="60">
      <c r="A118" s="622"/>
      <c r="B118" s="690"/>
      <c r="C118" s="83" t="s">
        <v>388</v>
      </c>
      <c r="D118" s="85" t="s">
        <v>621</v>
      </c>
      <c r="E118" s="627"/>
      <c r="F118" s="107"/>
      <c r="G118" s="108"/>
      <c r="H118" s="170"/>
      <c r="I118" s="107"/>
      <c r="J118" s="108"/>
      <c r="K118" s="288"/>
      <c r="L118" s="288"/>
      <c r="M118" s="456">
        <f t="shared" si="3"/>
        <v>0</v>
      </c>
      <c r="N118" s="108"/>
      <c r="O118" s="456">
        <f t="shared" si="4"/>
        <v>0</v>
      </c>
      <c r="P118" s="352"/>
      <c r="Q118" s="353"/>
    </row>
    <row r="119" spans="1:17" s="3" customFormat="1">
      <c r="A119" s="622"/>
      <c r="B119" s="690"/>
      <c r="C119" s="84" t="s">
        <v>623</v>
      </c>
      <c r="D119" s="87" t="s">
        <v>622</v>
      </c>
      <c r="E119" s="627"/>
      <c r="F119" s="185"/>
      <c r="G119" s="108"/>
      <c r="H119" s="170"/>
      <c r="I119" s="185"/>
      <c r="J119" s="186"/>
      <c r="K119" s="239"/>
      <c r="L119" s="239"/>
      <c r="M119" s="456">
        <f t="shared" si="3"/>
        <v>0</v>
      </c>
      <c r="N119" s="186"/>
      <c r="O119" s="456">
        <f t="shared" si="4"/>
        <v>0</v>
      </c>
      <c r="P119" s="369"/>
      <c r="Q119" s="370"/>
    </row>
    <row r="120" spans="1:17" s="3" customFormat="1">
      <c r="A120" s="622"/>
      <c r="B120" s="690"/>
      <c r="C120" s="75">
        <v>15</v>
      </c>
      <c r="D120" s="77" t="s">
        <v>401</v>
      </c>
      <c r="E120" s="77"/>
      <c r="F120" s="183"/>
      <c r="G120" s="241"/>
      <c r="H120" s="170"/>
      <c r="I120" s="183"/>
      <c r="J120" s="241"/>
      <c r="K120" s="103"/>
      <c r="L120" s="103"/>
      <c r="M120" s="456">
        <f t="shared" si="3"/>
        <v>0</v>
      </c>
      <c r="N120" s="106"/>
      <c r="O120" s="456">
        <f t="shared" si="4"/>
        <v>0</v>
      </c>
      <c r="P120" s="103"/>
      <c r="Q120" s="314"/>
    </row>
    <row r="121" spans="1:17" s="3" customFormat="1" ht="30">
      <c r="A121" s="622"/>
      <c r="B121" s="690"/>
      <c r="C121" s="82" t="s">
        <v>389</v>
      </c>
      <c r="D121" s="86" t="s">
        <v>477</v>
      </c>
      <c r="E121" s="120" t="s">
        <v>402</v>
      </c>
      <c r="F121" s="107"/>
      <c r="G121" s="108"/>
      <c r="H121" s="170"/>
      <c r="I121" s="107"/>
      <c r="J121" s="108"/>
      <c r="K121" s="276"/>
      <c r="L121" s="276"/>
      <c r="M121" s="456">
        <f t="shared" si="3"/>
        <v>0</v>
      </c>
      <c r="N121" s="108"/>
      <c r="O121" s="456">
        <f t="shared" si="4"/>
        <v>0</v>
      </c>
      <c r="P121" s="352"/>
      <c r="Q121" s="353"/>
    </row>
    <row r="122" spans="1:17" s="3" customFormat="1" ht="30">
      <c r="A122" s="622"/>
      <c r="B122" s="690"/>
      <c r="C122" s="83" t="s">
        <v>390</v>
      </c>
      <c r="D122" s="85" t="s">
        <v>478</v>
      </c>
      <c r="E122" s="120"/>
      <c r="F122" s="107"/>
      <c r="G122" s="108"/>
      <c r="H122" s="170"/>
      <c r="I122" s="107"/>
      <c r="J122" s="108"/>
      <c r="K122" s="277"/>
      <c r="L122" s="277"/>
      <c r="M122" s="456">
        <f t="shared" si="3"/>
        <v>0</v>
      </c>
      <c r="N122" s="108"/>
      <c r="O122" s="456">
        <f t="shared" si="4"/>
        <v>0</v>
      </c>
      <c r="P122" s="352"/>
      <c r="Q122" s="353"/>
    </row>
    <row r="123" spans="1:17" s="3" customFormat="1" ht="46.15" customHeight="1">
      <c r="A123" s="622"/>
      <c r="B123" s="690"/>
      <c r="C123" s="83" t="s">
        <v>471</v>
      </c>
      <c r="D123" s="85" t="s">
        <v>479</v>
      </c>
      <c r="E123" s="122"/>
      <c r="F123" s="107"/>
      <c r="G123" s="108"/>
      <c r="H123" s="170"/>
      <c r="I123" s="107"/>
      <c r="J123" s="108"/>
      <c r="K123" s="288"/>
      <c r="L123" s="288"/>
      <c r="M123" s="456">
        <f t="shared" si="3"/>
        <v>0</v>
      </c>
      <c r="N123" s="108"/>
      <c r="O123" s="456">
        <f t="shared" si="4"/>
        <v>0</v>
      </c>
      <c r="P123" s="352"/>
      <c r="Q123" s="353"/>
    </row>
    <row r="124" spans="1:17" s="3" customFormat="1" ht="51.6" customHeight="1">
      <c r="A124" s="622"/>
      <c r="B124" s="690"/>
      <c r="C124" s="83" t="s">
        <v>472</v>
      </c>
      <c r="D124" s="85" t="s">
        <v>480</v>
      </c>
      <c r="E124" s="123" t="s">
        <v>81</v>
      </c>
      <c r="F124" s="107"/>
      <c r="G124" s="108"/>
      <c r="H124" s="170"/>
      <c r="I124" s="107"/>
      <c r="J124" s="108"/>
      <c r="K124" s="276"/>
      <c r="L124" s="276"/>
      <c r="M124" s="456">
        <f t="shared" si="3"/>
        <v>0</v>
      </c>
      <c r="N124" s="108"/>
      <c r="O124" s="456">
        <f t="shared" si="4"/>
        <v>0</v>
      </c>
      <c r="P124" s="352"/>
      <c r="Q124" s="353"/>
    </row>
    <row r="125" spans="1:17" s="3" customFormat="1" ht="30">
      <c r="A125" s="622"/>
      <c r="B125" s="690"/>
      <c r="C125" s="83" t="s">
        <v>473</v>
      </c>
      <c r="D125" s="85" t="s">
        <v>481</v>
      </c>
      <c r="E125" s="123"/>
      <c r="F125" s="107"/>
      <c r="G125" s="108"/>
      <c r="H125" s="170"/>
      <c r="I125" s="107"/>
      <c r="J125" s="108"/>
      <c r="K125" s="288"/>
      <c r="L125" s="288"/>
      <c r="M125" s="456">
        <f t="shared" si="3"/>
        <v>0</v>
      </c>
      <c r="N125" s="108"/>
      <c r="O125" s="456">
        <f t="shared" si="4"/>
        <v>0</v>
      </c>
      <c r="P125" s="352"/>
      <c r="Q125" s="353"/>
    </row>
    <row r="126" spans="1:17" s="3" customFormat="1" ht="30">
      <c r="A126" s="622"/>
      <c r="B126" s="690"/>
      <c r="C126" s="83" t="s">
        <v>474</v>
      </c>
      <c r="D126" s="85" t="s">
        <v>482</v>
      </c>
      <c r="E126" s="123"/>
      <c r="F126" s="107"/>
      <c r="G126" s="108"/>
      <c r="H126" s="170"/>
      <c r="I126" s="107"/>
      <c r="J126" s="108"/>
      <c r="K126" s="288"/>
      <c r="L126" s="288"/>
      <c r="M126" s="456">
        <f t="shared" si="3"/>
        <v>0</v>
      </c>
      <c r="N126" s="108"/>
      <c r="O126" s="456">
        <f t="shared" si="4"/>
        <v>0</v>
      </c>
      <c r="P126" s="352"/>
      <c r="Q126" s="353"/>
    </row>
    <row r="127" spans="1:17" s="3" customFormat="1" ht="81" customHeight="1">
      <c r="A127" s="622"/>
      <c r="B127" s="690"/>
      <c r="C127" s="83" t="s">
        <v>475</v>
      </c>
      <c r="D127" s="450" t="s">
        <v>800</v>
      </c>
      <c r="E127" s="123" t="s">
        <v>403</v>
      </c>
      <c r="F127" s="107"/>
      <c r="G127" s="108"/>
      <c r="H127" s="170"/>
      <c r="I127" s="107"/>
      <c r="J127" s="108"/>
      <c r="K127" s="414"/>
      <c r="L127" s="288"/>
      <c r="M127" s="456">
        <f t="shared" si="3"/>
        <v>0</v>
      </c>
      <c r="N127" s="108"/>
      <c r="O127" s="456">
        <f t="shared" si="4"/>
        <v>0</v>
      </c>
      <c r="P127" s="352"/>
      <c r="Q127" s="373"/>
    </row>
    <row r="128" spans="1:17" s="3" customFormat="1" ht="81" customHeight="1">
      <c r="A128" s="622"/>
      <c r="B128" s="690"/>
      <c r="C128" s="83" t="s">
        <v>476</v>
      </c>
      <c r="D128" s="447" t="s">
        <v>810</v>
      </c>
      <c r="E128" s="125"/>
      <c r="F128" s="185"/>
      <c r="G128" s="186"/>
      <c r="H128" s="170"/>
      <c r="I128" s="185"/>
      <c r="J128" s="186"/>
      <c r="K128" s="185"/>
      <c r="L128" s="239"/>
      <c r="M128" s="456"/>
      <c r="N128" s="186"/>
      <c r="O128" s="456"/>
      <c r="P128" s="369"/>
      <c r="Q128" s="460"/>
    </row>
    <row r="129" spans="1:17" s="3" customFormat="1" ht="30">
      <c r="A129" s="622"/>
      <c r="B129" s="690"/>
      <c r="C129" s="83" t="s">
        <v>809</v>
      </c>
      <c r="D129" s="87" t="s">
        <v>483</v>
      </c>
      <c r="E129" s="125" t="s">
        <v>404</v>
      </c>
      <c r="F129" s="185"/>
      <c r="G129" s="186"/>
      <c r="H129" s="170"/>
      <c r="I129" s="185"/>
      <c r="J129" s="186"/>
      <c r="K129" s="239"/>
      <c r="L129" s="239"/>
      <c r="M129" s="456">
        <f t="shared" si="3"/>
        <v>0</v>
      </c>
      <c r="N129" s="186"/>
      <c r="O129" s="456">
        <f t="shared" si="4"/>
        <v>0</v>
      </c>
      <c r="P129" s="369"/>
      <c r="Q129" s="370"/>
    </row>
    <row r="130" spans="1:17" s="3" customFormat="1">
      <c r="A130" s="622"/>
      <c r="B130" s="690"/>
      <c r="C130" s="75">
        <v>16</v>
      </c>
      <c r="D130" s="75" t="s">
        <v>405</v>
      </c>
      <c r="E130" s="184"/>
      <c r="F130" s="183"/>
      <c r="G130" s="241"/>
      <c r="H130" s="170"/>
      <c r="I130" s="241"/>
      <c r="J130" s="241"/>
      <c r="K130" s="106"/>
      <c r="L130" s="106"/>
      <c r="M130" s="456">
        <f t="shared" si="3"/>
        <v>0</v>
      </c>
      <c r="N130" s="105"/>
      <c r="O130" s="456">
        <f t="shared" si="4"/>
        <v>0</v>
      </c>
      <c r="P130" s="105"/>
      <c r="Q130" s="313"/>
    </row>
    <row r="131" spans="1:17" s="3" customFormat="1" ht="67.900000000000006" customHeight="1">
      <c r="A131" s="622"/>
      <c r="B131" s="690"/>
      <c r="C131" s="82" t="s">
        <v>391</v>
      </c>
      <c r="D131" s="433" t="s">
        <v>790</v>
      </c>
      <c r="E131" s="120" t="s">
        <v>406</v>
      </c>
      <c r="F131" s="107"/>
      <c r="G131" s="108"/>
      <c r="H131" s="170"/>
      <c r="I131" s="108"/>
      <c r="J131" s="108"/>
      <c r="K131" s="279"/>
      <c r="L131" s="279"/>
      <c r="M131" s="456">
        <f t="shared" si="3"/>
        <v>0</v>
      </c>
      <c r="N131" s="108"/>
      <c r="O131" s="456">
        <f t="shared" si="4"/>
        <v>0</v>
      </c>
      <c r="P131" s="379"/>
      <c r="Q131" s="353"/>
    </row>
    <row r="132" spans="1:17" s="3" customFormat="1" ht="61.15" customHeight="1">
      <c r="A132" s="622"/>
      <c r="B132" s="690"/>
      <c r="C132" s="82" t="s">
        <v>392</v>
      </c>
      <c r="D132" s="450" t="s">
        <v>791</v>
      </c>
      <c r="E132" s="120"/>
      <c r="F132" s="107"/>
      <c r="G132" s="108"/>
      <c r="H132" s="170"/>
      <c r="I132" s="108"/>
      <c r="J132" s="108"/>
      <c r="K132" s="278"/>
      <c r="L132" s="278"/>
      <c r="M132" s="456">
        <f t="shared" si="3"/>
        <v>0</v>
      </c>
      <c r="N132" s="108"/>
      <c r="O132" s="456">
        <f t="shared" si="4"/>
        <v>0</v>
      </c>
      <c r="P132" s="379"/>
      <c r="Q132" s="353"/>
    </row>
    <row r="133" spans="1:17" s="3" customFormat="1" ht="30.6" customHeight="1">
      <c r="A133" s="622"/>
      <c r="B133" s="690"/>
      <c r="C133" s="82" t="s">
        <v>393</v>
      </c>
      <c r="D133" s="451" t="s">
        <v>797</v>
      </c>
      <c r="E133" s="120"/>
      <c r="F133" s="413"/>
      <c r="G133" s="108"/>
      <c r="H133" s="170"/>
      <c r="I133" s="108"/>
      <c r="J133" s="108"/>
      <c r="K133" s="278"/>
      <c r="L133" s="278"/>
      <c r="M133" s="456">
        <f t="shared" si="3"/>
        <v>0</v>
      </c>
      <c r="N133" s="108"/>
      <c r="O133" s="456">
        <f t="shared" si="4"/>
        <v>0</v>
      </c>
      <c r="P133" s="379"/>
      <c r="Q133" s="353"/>
    </row>
    <row r="134" spans="1:17" s="3" customFormat="1" ht="54.6" customHeight="1">
      <c r="A134" s="622"/>
      <c r="B134" s="690"/>
      <c r="C134" s="82" t="s">
        <v>394</v>
      </c>
      <c r="D134" s="451" t="s">
        <v>793</v>
      </c>
      <c r="E134" s="120"/>
      <c r="F134" s="413"/>
      <c r="G134" s="108"/>
      <c r="H134" s="170"/>
      <c r="I134" s="108"/>
      <c r="J134" s="108"/>
      <c r="K134" s="278"/>
      <c r="L134" s="278"/>
      <c r="M134" s="456">
        <f t="shared" si="3"/>
        <v>0</v>
      </c>
      <c r="N134" s="108"/>
      <c r="O134" s="456">
        <f t="shared" si="4"/>
        <v>0</v>
      </c>
      <c r="P134" s="379"/>
      <c r="Q134" s="353"/>
    </row>
    <row r="135" spans="1:17" s="3" customFormat="1" ht="35.65" customHeight="1">
      <c r="A135" s="622"/>
      <c r="B135" s="690"/>
      <c r="C135" s="82" t="s">
        <v>635</v>
      </c>
      <c r="D135" s="451" t="s">
        <v>799</v>
      </c>
      <c r="E135" s="120"/>
      <c r="F135" s="413"/>
      <c r="G135" s="108"/>
      <c r="H135" s="170"/>
      <c r="I135" s="108"/>
      <c r="J135" s="108"/>
      <c r="K135" s="278"/>
      <c r="L135" s="278"/>
      <c r="M135" s="456">
        <f t="shared" si="3"/>
        <v>0</v>
      </c>
      <c r="N135" s="108"/>
      <c r="O135" s="456">
        <f t="shared" si="4"/>
        <v>0</v>
      </c>
      <c r="P135" s="379"/>
      <c r="Q135" s="353"/>
    </row>
    <row r="136" spans="1:17" s="3" customFormat="1" ht="35.65" customHeight="1">
      <c r="A136" s="622"/>
      <c r="B136" s="690"/>
      <c r="C136" s="82" t="s">
        <v>792</v>
      </c>
      <c r="D136" s="569" t="s">
        <v>856</v>
      </c>
      <c r="E136" s="120"/>
      <c r="F136" s="413"/>
      <c r="G136" s="108"/>
      <c r="H136" s="170"/>
      <c r="I136" s="108"/>
      <c r="J136" s="108"/>
      <c r="K136" s="278"/>
      <c r="L136" s="278"/>
      <c r="M136" s="456"/>
      <c r="N136" s="108"/>
      <c r="O136" s="456"/>
      <c r="P136" s="379"/>
      <c r="Q136" s="353"/>
    </row>
    <row r="137" spans="1:17" s="3" customFormat="1" ht="30">
      <c r="A137" s="622"/>
      <c r="B137" s="690"/>
      <c r="C137" s="82" t="s">
        <v>796</v>
      </c>
      <c r="D137" s="85" t="s">
        <v>484</v>
      </c>
      <c r="E137" s="120"/>
      <c r="F137" s="107"/>
      <c r="G137" s="108"/>
      <c r="H137" s="170"/>
      <c r="I137" s="108"/>
      <c r="J137" s="108"/>
      <c r="K137" s="275"/>
      <c r="L137" s="275"/>
      <c r="M137" s="456">
        <f t="shared" si="3"/>
        <v>0</v>
      </c>
      <c r="N137" s="108"/>
      <c r="O137" s="456">
        <f t="shared" si="4"/>
        <v>0</v>
      </c>
      <c r="P137" s="379"/>
      <c r="Q137" s="353"/>
    </row>
    <row r="138" spans="1:17" s="3" customFormat="1">
      <c r="A138" s="622"/>
      <c r="B138" s="690"/>
      <c r="C138" s="82" t="s">
        <v>798</v>
      </c>
      <c r="D138" s="85" t="s">
        <v>634</v>
      </c>
      <c r="E138" s="120"/>
      <c r="F138" s="107"/>
      <c r="G138" s="108"/>
      <c r="H138" s="170"/>
      <c r="I138" s="108"/>
      <c r="J138" s="108"/>
      <c r="K138" s="278"/>
      <c r="L138" s="278"/>
      <c r="M138" s="456">
        <f t="shared" si="3"/>
        <v>0</v>
      </c>
      <c r="N138" s="108"/>
      <c r="O138" s="456">
        <f t="shared" si="4"/>
        <v>0</v>
      </c>
      <c r="P138" s="379"/>
      <c r="Q138" s="353"/>
    </row>
    <row r="139" spans="1:17" s="3" customFormat="1" ht="165.6" customHeight="1">
      <c r="A139" s="622"/>
      <c r="B139" s="690"/>
      <c r="C139" s="82" t="s">
        <v>801</v>
      </c>
      <c r="D139" s="435" t="s">
        <v>829</v>
      </c>
      <c r="E139" s="120"/>
      <c r="F139" s="413"/>
      <c r="G139" s="108"/>
      <c r="H139" s="170"/>
      <c r="I139" s="108"/>
      <c r="J139" s="108"/>
      <c r="K139" s="278"/>
      <c r="L139" s="278"/>
      <c r="M139" s="456">
        <f t="shared" si="3"/>
        <v>0</v>
      </c>
      <c r="N139" s="108"/>
      <c r="O139" s="456">
        <f t="shared" si="4"/>
        <v>0</v>
      </c>
      <c r="P139" s="379"/>
      <c r="Q139" s="353"/>
    </row>
    <row r="140" spans="1:17" s="3" customFormat="1">
      <c r="A140" s="622"/>
      <c r="B140" s="690"/>
      <c r="C140" s="82" t="s">
        <v>857</v>
      </c>
      <c r="D140" s="81" t="s">
        <v>485</v>
      </c>
      <c r="E140" s="125" t="s">
        <v>802</v>
      </c>
      <c r="F140" s="107"/>
      <c r="G140" s="108"/>
      <c r="H140" s="170"/>
      <c r="I140" s="108"/>
      <c r="J140" s="108"/>
      <c r="K140" s="275"/>
      <c r="L140" s="275"/>
      <c r="M140" s="456">
        <f t="shared" si="3"/>
        <v>0</v>
      </c>
      <c r="N140" s="108"/>
      <c r="O140" s="456">
        <f t="shared" si="4"/>
        <v>0</v>
      </c>
      <c r="P140" s="379"/>
      <c r="Q140" s="353"/>
    </row>
    <row r="141" spans="1:17" s="3" customFormat="1">
      <c r="A141" s="622"/>
      <c r="B141" s="690"/>
      <c r="C141" s="331">
        <v>17</v>
      </c>
      <c r="D141" s="75" t="s">
        <v>249</v>
      </c>
      <c r="E141" s="75"/>
      <c r="F141" s="183"/>
      <c r="G141" s="241"/>
      <c r="H141" s="170"/>
      <c r="I141" s="241"/>
      <c r="J141" s="241"/>
      <c r="K141" s="106"/>
      <c r="L141" s="106"/>
      <c r="M141" s="456">
        <f t="shared" si="3"/>
        <v>0</v>
      </c>
      <c r="N141" s="105"/>
      <c r="O141" s="456">
        <f t="shared" si="4"/>
        <v>0</v>
      </c>
      <c r="P141" s="105"/>
      <c r="Q141" s="313"/>
    </row>
    <row r="142" spans="1:17" s="3" customFormat="1" ht="30">
      <c r="A142" s="622"/>
      <c r="B142" s="690"/>
      <c r="C142" s="88" t="s">
        <v>395</v>
      </c>
      <c r="D142" s="86" t="s">
        <v>500</v>
      </c>
      <c r="E142" s="120" t="s">
        <v>408</v>
      </c>
      <c r="F142" s="107"/>
      <c r="G142" s="108"/>
      <c r="H142" s="170"/>
      <c r="I142" s="108"/>
      <c r="J142" s="108"/>
      <c r="K142" s="283"/>
      <c r="L142" s="283"/>
      <c r="M142" s="456">
        <f t="shared" si="3"/>
        <v>0</v>
      </c>
      <c r="N142" s="108"/>
      <c r="O142" s="456">
        <f t="shared" si="4"/>
        <v>0</v>
      </c>
      <c r="P142" s="379"/>
      <c r="Q142" s="353"/>
    </row>
    <row r="143" spans="1:17" s="3" customFormat="1" ht="45.75" thickBot="1">
      <c r="A143" s="623"/>
      <c r="B143" s="626"/>
      <c r="C143" s="153" t="s">
        <v>396</v>
      </c>
      <c r="D143" s="152" t="s">
        <v>501</v>
      </c>
      <c r="E143" s="126"/>
      <c r="F143" s="111"/>
      <c r="G143" s="112"/>
      <c r="H143" s="170"/>
      <c r="I143" s="112"/>
      <c r="J143" s="112"/>
      <c r="K143" s="280"/>
      <c r="L143" s="280"/>
      <c r="M143" s="456">
        <f t="shared" si="3"/>
        <v>0</v>
      </c>
      <c r="N143" s="112"/>
      <c r="O143" s="456">
        <f t="shared" si="4"/>
        <v>0</v>
      </c>
      <c r="P143" s="380"/>
      <c r="Q143" s="381"/>
    </row>
    <row r="144" spans="1:17" s="3" customFormat="1">
      <c r="A144" s="607" t="s">
        <v>111</v>
      </c>
      <c r="B144" s="609" t="s">
        <v>232</v>
      </c>
      <c r="C144" s="115">
        <v>18</v>
      </c>
      <c r="D144" s="115" t="s">
        <v>409</v>
      </c>
      <c r="E144" s="115"/>
      <c r="F144" s="265"/>
      <c r="G144" s="242"/>
      <c r="H144" s="170"/>
      <c r="I144" s="242"/>
      <c r="J144" s="242"/>
      <c r="K144" s="296"/>
      <c r="L144" s="296"/>
      <c r="M144" s="456">
        <f t="shared" ref="M144:M184" si="5">IF(G144&lt;&gt;"", G144, F144)</f>
        <v>0</v>
      </c>
      <c r="N144" s="117"/>
      <c r="O144" s="456">
        <f t="shared" ref="O144:O184" si="6">IF(N144&lt;&gt;"", N144, M144)</f>
        <v>0</v>
      </c>
      <c r="P144" s="117"/>
      <c r="Q144" s="315"/>
    </row>
    <row r="145" spans="1:17" s="3" customFormat="1" ht="30">
      <c r="A145" s="608"/>
      <c r="B145" s="688"/>
      <c r="C145" s="89" t="s">
        <v>423</v>
      </c>
      <c r="D145" s="92" t="s">
        <v>502</v>
      </c>
      <c r="E145" s="100" t="s">
        <v>341</v>
      </c>
      <c r="F145" s="107"/>
      <c r="G145" s="108"/>
      <c r="H145" s="170"/>
      <c r="I145" s="108"/>
      <c r="J145" s="108"/>
      <c r="K145" s="275"/>
      <c r="L145" s="275"/>
      <c r="M145" s="456">
        <f t="shared" si="5"/>
        <v>0</v>
      </c>
      <c r="N145" s="108"/>
      <c r="O145" s="456">
        <f t="shared" si="6"/>
        <v>0</v>
      </c>
      <c r="P145" s="379"/>
      <c r="Q145" s="353"/>
    </row>
    <row r="146" spans="1:17" s="3" customFormat="1" ht="56.45" customHeight="1">
      <c r="A146" s="608"/>
      <c r="B146" s="688"/>
      <c r="C146" s="90" t="s">
        <v>424</v>
      </c>
      <c r="D146" s="454" t="s">
        <v>858</v>
      </c>
      <c r="E146" s="124" t="s">
        <v>342</v>
      </c>
      <c r="F146" s="107"/>
      <c r="G146" s="108"/>
      <c r="H146" s="170"/>
      <c r="I146" s="108"/>
      <c r="J146" s="108"/>
      <c r="K146" s="412"/>
      <c r="L146" s="408"/>
      <c r="M146" s="456">
        <f t="shared" si="5"/>
        <v>0</v>
      </c>
      <c r="N146" s="108"/>
      <c r="O146" s="456">
        <f t="shared" si="6"/>
        <v>0</v>
      </c>
      <c r="P146" s="379"/>
      <c r="Q146" s="353"/>
    </row>
    <row r="147" spans="1:17" s="3" customFormat="1">
      <c r="A147" s="608"/>
      <c r="B147" s="688"/>
      <c r="C147" s="90" t="s">
        <v>487</v>
      </c>
      <c r="D147" s="91" t="s">
        <v>504</v>
      </c>
      <c r="E147" s="124" t="s">
        <v>343</v>
      </c>
      <c r="F147" s="107"/>
      <c r="G147" s="108"/>
      <c r="H147" s="170"/>
      <c r="I147" s="108"/>
      <c r="J147" s="108"/>
      <c r="K147" s="282"/>
      <c r="L147" s="282"/>
      <c r="M147" s="456">
        <f t="shared" si="5"/>
        <v>0</v>
      </c>
      <c r="N147" s="108"/>
      <c r="O147" s="456">
        <f t="shared" si="6"/>
        <v>0</v>
      </c>
      <c r="P147" s="379"/>
      <c r="Q147" s="353"/>
    </row>
    <row r="148" spans="1:17" s="3" customFormat="1" ht="52.15" customHeight="1">
      <c r="A148" s="608"/>
      <c r="B148" s="688"/>
      <c r="C148" s="90" t="s">
        <v>488</v>
      </c>
      <c r="D148" s="91" t="s">
        <v>505</v>
      </c>
      <c r="E148" s="611" t="s">
        <v>344</v>
      </c>
      <c r="F148" s="107"/>
      <c r="G148" s="108"/>
      <c r="H148" s="170"/>
      <c r="I148" s="108"/>
      <c r="J148" s="108"/>
      <c r="K148" s="279"/>
      <c r="L148" s="403"/>
      <c r="M148" s="456">
        <f t="shared" si="5"/>
        <v>0</v>
      </c>
      <c r="N148" s="108"/>
      <c r="O148" s="456">
        <f t="shared" si="6"/>
        <v>0</v>
      </c>
      <c r="P148" s="379"/>
      <c r="Q148" s="324"/>
    </row>
    <row r="149" spans="1:17" s="3" customFormat="1">
      <c r="A149" s="608"/>
      <c r="B149" s="688"/>
      <c r="C149" s="90" t="s">
        <v>489</v>
      </c>
      <c r="D149" s="91" t="s">
        <v>499</v>
      </c>
      <c r="E149" s="629"/>
      <c r="F149" s="107"/>
      <c r="G149" s="108"/>
      <c r="H149" s="170"/>
      <c r="I149" s="108"/>
      <c r="J149" s="108"/>
      <c r="K149" s="275"/>
      <c r="L149" s="297"/>
      <c r="M149" s="456">
        <f t="shared" si="5"/>
        <v>0</v>
      </c>
      <c r="N149" s="108"/>
      <c r="O149" s="456">
        <f t="shared" si="6"/>
        <v>0</v>
      </c>
      <c r="P149" s="379"/>
      <c r="Q149" s="353"/>
    </row>
    <row r="150" spans="1:17" s="3" customFormat="1">
      <c r="A150" s="608"/>
      <c r="B150" s="688"/>
      <c r="C150" s="90" t="s">
        <v>490</v>
      </c>
      <c r="D150" s="176" t="s">
        <v>506</v>
      </c>
      <c r="E150" s="629"/>
      <c r="F150" s="185"/>
      <c r="G150" s="186"/>
      <c r="H150" s="170"/>
      <c r="I150" s="186"/>
      <c r="J150" s="186"/>
      <c r="K150" s="239"/>
      <c r="L150" s="452"/>
      <c r="M150" s="456">
        <f t="shared" si="5"/>
        <v>0</v>
      </c>
      <c r="N150" s="186"/>
      <c r="O150" s="456">
        <f t="shared" si="6"/>
        <v>0</v>
      </c>
      <c r="P150" s="384"/>
      <c r="Q150" s="370"/>
    </row>
    <row r="151" spans="1:17" s="3" customFormat="1" ht="45.75" thickBot="1">
      <c r="A151" s="615"/>
      <c r="B151" s="628"/>
      <c r="C151" s="90" t="s">
        <v>491</v>
      </c>
      <c r="D151" s="453" t="s">
        <v>830</v>
      </c>
      <c r="E151" s="630"/>
      <c r="F151" s="111"/>
      <c r="G151" s="112"/>
      <c r="H151" s="170"/>
      <c r="I151" s="192"/>
      <c r="J151" s="192"/>
      <c r="K151" s="351"/>
      <c r="L151" s="399"/>
      <c r="M151" s="456">
        <f t="shared" si="5"/>
        <v>0</v>
      </c>
      <c r="N151" s="192"/>
      <c r="O151" s="456">
        <f t="shared" si="6"/>
        <v>0</v>
      </c>
      <c r="P151" s="382"/>
      <c r="Q151" s="383"/>
    </row>
    <row r="152" spans="1:17" s="3" customFormat="1" ht="15" customHeight="1" thickBot="1">
      <c r="A152" s="605" t="str">
        <f>'Input Data'!F6</f>
        <v>XXXX-YYYYY-V01.01-FR</v>
      </c>
      <c r="B152" s="606"/>
      <c r="C152" s="606"/>
      <c r="D152" s="606"/>
      <c r="E152" s="606"/>
      <c r="F152" s="286"/>
      <c r="G152" s="287"/>
      <c r="H152" s="170"/>
      <c r="I152" s="186"/>
      <c r="J152" s="186"/>
      <c r="K152" s="297"/>
      <c r="L152" s="297"/>
      <c r="M152" s="456">
        <f t="shared" si="5"/>
        <v>0</v>
      </c>
      <c r="N152" s="186"/>
      <c r="O152" s="456">
        <f t="shared" si="6"/>
        <v>0</v>
      </c>
      <c r="P152" s="384"/>
      <c r="Q152" s="370"/>
    </row>
    <row r="153" spans="1:17" s="3" customFormat="1">
      <c r="A153" s="607" t="s">
        <v>111</v>
      </c>
      <c r="B153" s="609" t="s">
        <v>232</v>
      </c>
      <c r="C153" s="115">
        <v>18</v>
      </c>
      <c r="D153" s="115" t="s">
        <v>409</v>
      </c>
      <c r="E153" s="115"/>
      <c r="F153" s="116"/>
      <c r="G153" s="117"/>
      <c r="H153" s="170"/>
      <c r="I153" s="243"/>
      <c r="J153" s="243"/>
      <c r="K153" s="298"/>
      <c r="L153" s="298"/>
      <c r="M153" s="456">
        <f t="shared" si="5"/>
        <v>0</v>
      </c>
      <c r="N153" s="193"/>
      <c r="O153" s="456">
        <f t="shared" si="6"/>
        <v>0</v>
      </c>
      <c r="P153" s="193"/>
      <c r="Q153" s="316"/>
    </row>
    <row r="154" spans="1:17" s="3" customFormat="1" ht="30">
      <c r="A154" s="608"/>
      <c r="B154" s="688"/>
      <c r="C154" s="90" t="s">
        <v>491</v>
      </c>
      <c r="D154" s="91" t="s">
        <v>507</v>
      </c>
      <c r="E154" s="611" t="s">
        <v>344</v>
      </c>
      <c r="F154" s="107"/>
      <c r="G154" s="108"/>
      <c r="H154" s="170"/>
      <c r="I154" s="108"/>
      <c r="J154" s="108"/>
      <c r="K154" s="275"/>
      <c r="L154" s="275"/>
      <c r="M154" s="456">
        <f t="shared" si="5"/>
        <v>0</v>
      </c>
      <c r="N154" s="108"/>
      <c r="O154" s="456">
        <f t="shared" si="6"/>
        <v>0</v>
      </c>
      <c r="P154" s="379"/>
      <c r="Q154" s="353"/>
    </row>
    <row r="155" spans="1:17" s="3" customFormat="1" ht="30">
      <c r="A155" s="608"/>
      <c r="B155" s="688"/>
      <c r="C155" s="90" t="s">
        <v>508</v>
      </c>
      <c r="D155" s="91" t="s">
        <v>652</v>
      </c>
      <c r="E155" s="612"/>
      <c r="F155" s="107"/>
      <c r="G155" s="108"/>
      <c r="H155" s="170"/>
      <c r="I155" s="108"/>
      <c r="J155" s="108"/>
      <c r="K155" s="275"/>
      <c r="L155" s="275"/>
      <c r="M155" s="456">
        <f t="shared" si="5"/>
        <v>0</v>
      </c>
      <c r="N155" s="108"/>
      <c r="O155" s="456">
        <f t="shared" si="6"/>
        <v>0</v>
      </c>
      <c r="P155" s="379"/>
      <c r="Q155" s="353"/>
    </row>
    <row r="156" spans="1:17" s="3" customFormat="1" ht="41.65" customHeight="1">
      <c r="A156" s="608"/>
      <c r="B156" s="688"/>
      <c r="C156" s="175" t="s">
        <v>509</v>
      </c>
      <c r="D156" s="176" t="s">
        <v>512</v>
      </c>
      <c r="E156" s="177" t="s">
        <v>345</v>
      </c>
      <c r="F156" s="107"/>
      <c r="G156" s="108"/>
      <c r="H156" s="170"/>
      <c r="I156" s="107"/>
      <c r="J156" s="108"/>
      <c r="K156" s="240"/>
      <c r="L156" s="392"/>
      <c r="M156" s="456">
        <f t="shared" si="5"/>
        <v>0</v>
      </c>
      <c r="N156" s="108"/>
      <c r="O156" s="456">
        <f t="shared" si="6"/>
        <v>0</v>
      </c>
      <c r="P156" s="352"/>
      <c r="Q156" s="353"/>
    </row>
    <row r="157" spans="1:17" s="3" customFormat="1" ht="60" customHeight="1">
      <c r="A157" s="608"/>
      <c r="B157" s="688"/>
      <c r="C157" s="178" t="s">
        <v>510</v>
      </c>
      <c r="D157" s="179" t="s">
        <v>514</v>
      </c>
      <c r="E157" s="613" t="s">
        <v>410</v>
      </c>
      <c r="F157" s="174"/>
      <c r="G157" s="108"/>
      <c r="H157" s="170"/>
      <c r="I157" s="107"/>
      <c r="J157" s="108"/>
      <c r="K157" s="288"/>
      <c r="L157" s="400"/>
      <c r="M157" s="456">
        <f t="shared" si="5"/>
        <v>0</v>
      </c>
      <c r="N157" s="108"/>
      <c r="O157" s="456">
        <f t="shared" si="6"/>
        <v>0</v>
      </c>
      <c r="P157" s="352"/>
      <c r="Q157" s="353"/>
    </row>
    <row r="158" spans="1:17" s="3" customFormat="1" ht="30">
      <c r="A158" s="608"/>
      <c r="B158" s="688"/>
      <c r="C158" s="178" t="s">
        <v>511</v>
      </c>
      <c r="D158" s="179" t="s">
        <v>513</v>
      </c>
      <c r="E158" s="614"/>
      <c r="F158" s="174"/>
      <c r="G158" s="108"/>
      <c r="H158" s="170"/>
      <c r="I158" s="107"/>
      <c r="J158" s="108"/>
      <c r="K158" s="309"/>
      <c r="L158" s="392"/>
      <c r="M158" s="456">
        <f t="shared" si="5"/>
        <v>0</v>
      </c>
      <c r="N158" s="108"/>
      <c r="O158" s="456">
        <f t="shared" si="6"/>
        <v>0</v>
      </c>
      <c r="P158" s="352"/>
      <c r="Q158" s="324"/>
    </row>
    <row r="159" spans="1:17" s="3" customFormat="1">
      <c r="A159" s="608"/>
      <c r="B159" s="688"/>
      <c r="C159" s="216" t="s">
        <v>624</v>
      </c>
      <c r="D159" s="217"/>
      <c r="E159" s="100"/>
      <c r="F159" s="107"/>
      <c r="G159" s="267"/>
      <c r="H159" s="170"/>
      <c r="I159" s="250"/>
      <c r="J159" s="304"/>
      <c r="K159" s="343"/>
      <c r="L159" s="343"/>
      <c r="M159" s="456">
        <f t="shared" si="5"/>
        <v>0</v>
      </c>
      <c r="N159" s="294"/>
      <c r="O159" s="456">
        <f t="shared" si="6"/>
        <v>0</v>
      </c>
      <c r="P159" s="361"/>
      <c r="Q159" s="362"/>
    </row>
    <row r="160" spans="1:17" s="3" customFormat="1" ht="30">
      <c r="A160" s="608"/>
      <c r="B160" s="688"/>
      <c r="C160" s="90" t="s">
        <v>627</v>
      </c>
      <c r="D160" s="92" t="s">
        <v>445</v>
      </c>
      <c r="E160" s="124"/>
      <c r="F160" s="266"/>
      <c r="G160" s="267"/>
      <c r="H160" s="170"/>
      <c r="I160" s="250"/>
      <c r="J160" s="304"/>
      <c r="K160" s="343"/>
      <c r="L160" s="343"/>
      <c r="M160" s="456">
        <f t="shared" si="5"/>
        <v>0</v>
      </c>
      <c r="N160" s="294"/>
      <c r="O160" s="456">
        <f t="shared" si="6"/>
        <v>0</v>
      </c>
      <c r="P160" s="361"/>
      <c r="Q160" s="362"/>
    </row>
    <row r="161" spans="1:17" s="3" customFormat="1">
      <c r="A161" s="608"/>
      <c r="B161" s="688"/>
      <c r="C161" s="90" t="s">
        <v>628</v>
      </c>
      <c r="D161" s="218" t="s">
        <v>625</v>
      </c>
      <c r="E161" s="124"/>
      <c r="F161" s="266"/>
      <c r="G161" s="267"/>
      <c r="H161" s="170"/>
      <c r="I161" s="250"/>
      <c r="J161" s="304"/>
      <c r="K161" s="343"/>
      <c r="L161" s="343"/>
      <c r="M161" s="456">
        <f t="shared" si="5"/>
        <v>0</v>
      </c>
      <c r="N161" s="294"/>
      <c r="O161" s="456">
        <f t="shared" si="6"/>
        <v>0</v>
      </c>
      <c r="P161" s="361"/>
      <c r="Q161" s="362"/>
    </row>
    <row r="162" spans="1:17" s="3" customFormat="1" ht="15.75" thickBot="1">
      <c r="A162" s="608"/>
      <c r="B162" s="688"/>
      <c r="C162" s="90" t="s">
        <v>629</v>
      </c>
      <c r="D162" s="219" t="s">
        <v>626</v>
      </c>
      <c r="E162" s="100"/>
      <c r="F162" s="266"/>
      <c r="G162" s="267"/>
      <c r="H162" s="170"/>
      <c r="I162" s="250"/>
      <c r="J162" s="304"/>
      <c r="K162" s="343"/>
      <c r="L162" s="343"/>
      <c r="M162" s="456">
        <f t="shared" si="5"/>
        <v>0</v>
      </c>
      <c r="N162" s="294"/>
      <c r="O162" s="456">
        <f t="shared" si="6"/>
        <v>0</v>
      </c>
      <c r="P162" s="361"/>
      <c r="Q162" s="362"/>
    </row>
    <row r="163" spans="1:17" s="3" customFormat="1">
      <c r="A163" s="607" t="s">
        <v>111</v>
      </c>
      <c r="B163" s="616" t="s">
        <v>241</v>
      </c>
      <c r="C163" s="118">
        <v>19</v>
      </c>
      <c r="D163" s="118" t="s">
        <v>515</v>
      </c>
      <c r="E163" s="118"/>
      <c r="F163" s="268"/>
      <c r="G163" s="244"/>
      <c r="H163" s="170"/>
      <c r="I163" s="244"/>
      <c r="J163" s="244"/>
      <c r="K163" s="299"/>
      <c r="L163" s="299"/>
      <c r="M163" s="456">
        <f t="shared" si="5"/>
        <v>0</v>
      </c>
      <c r="N163" s="119"/>
      <c r="O163" s="456">
        <f t="shared" si="6"/>
        <v>0</v>
      </c>
      <c r="P163" s="119"/>
      <c r="Q163" s="317"/>
    </row>
    <row r="164" spans="1:17" s="3" customFormat="1" ht="30">
      <c r="A164" s="608"/>
      <c r="B164" s="689"/>
      <c r="C164" s="95" t="s">
        <v>492</v>
      </c>
      <c r="D164" s="96" t="s">
        <v>520</v>
      </c>
      <c r="E164" s="619" t="s">
        <v>411</v>
      </c>
      <c r="F164" s="107"/>
      <c r="G164" s="108"/>
      <c r="H164" s="170"/>
      <c r="I164" s="108"/>
      <c r="J164" s="108"/>
      <c r="K164" s="275"/>
      <c r="L164" s="275"/>
      <c r="M164" s="456">
        <f t="shared" si="5"/>
        <v>0</v>
      </c>
      <c r="N164" s="108"/>
      <c r="O164" s="456">
        <f t="shared" si="6"/>
        <v>0</v>
      </c>
      <c r="P164" s="379"/>
      <c r="Q164" s="373"/>
    </row>
    <row r="165" spans="1:17" s="3" customFormat="1" ht="75.599999999999994" customHeight="1">
      <c r="A165" s="608"/>
      <c r="B165" s="689"/>
      <c r="C165" s="97" t="s">
        <v>493</v>
      </c>
      <c r="D165" s="98" t="s">
        <v>518</v>
      </c>
      <c r="E165" s="619"/>
      <c r="F165" s="107"/>
      <c r="G165" s="108"/>
      <c r="H165" s="170"/>
      <c r="I165" s="108"/>
      <c r="J165" s="108"/>
      <c r="K165" s="415"/>
      <c r="L165" s="282"/>
      <c r="M165" s="456">
        <f t="shared" si="5"/>
        <v>0</v>
      </c>
      <c r="N165" s="108"/>
      <c r="O165" s="456">
        <f t="shared" si="6"/>
        <v>0</v>
      </c>
      <c r="P165" s="385"/>
      <c r="Q165" s="324"/>
    </row>
    <row r="166" spans="1:17" s="3" customFormat="1" ht="40.15" customHeight="1">
      <c r="A166" s="608"/>
      <c r="B166" s="689"/>
      <c r="C166" s="97" t="s">
        <v>494</v>
      </c>
      <c r="D166" s="98" t="s">
        <v>519</v>
      </c>
      <c r="E166" s="619"/>
      <c r="F166" s="107"/>
      <c r="G166" s="108"/>
      <c r="H166" s="170"/>
      <c r="I166" s="108"/>
      <c r="J166" s="108"/>
      <c r="K166" s="275"/>
      <c r="L166" s="275"/>
      <c r="M166" s="456">
        <f t="shared" si="5"/>
        <v>0</v>
      </c>
      <c r="N166" s="108"/>
      <c r="O166" s="456">
        <f t="shared" si="6"/>
        <v>0</v>
      </c>
      <c r="P166" s="379"/>
      <c r="Q166" s="353"/>
    </row>
    <row r="167" spans="1:17" s="3" customFormat="1" ht="34.9" customHeight="1">
      <c r="A167" s="608"/>
      <c r="B167" s="689"/>
      <c r="C167" s="97" t="s">
        <v>495</v>
      </c>
      <c r="D167" s="98" t="s">
        <v>516</v>
      </c>
      <c r="E167" s="619"/>
      <c r="F167" s="107"/>
      <c r="G167" s="108"/>
      <c r="H167" s="170"/>
      <c r="I167" s="108"/>
      <c r="J167" s="108"/>
      <c r="K167" s="414"/>
      <c r="L167" s="275"/>
      <c r="M167" s="456">
        <f t="shared" si="5"/>
        <v>0</v>
      </c>
      <c r="N167" s="108"/>
      <c r="O167" s="456">
        <f t="shared" si="6"/>
        <v>0</v>
      </c>
      <c r="P167" s="379"/>
      <c r="Q167" s="353"/>
    </row>
    <row r="168" spans="1:17" s="3" customFormat="1" ht="57.6" customHeight="1">
      <c r="A168" s="608"/>
      <c r="B168" s="689"/>
      <c r="C168" s="97" t="s">
        <v>496</v>
      </c>
      <c r="D168" s="98" t="s">
        <v>517</v>
      </c>
      <c r="E168" s="619"/>
      <c r="F168" s="107"/>
      <c r="G168" s="108"/>
      <c r="H168" s="170"/>
      <c r="I168" s="108"/>
      <c r="J168" s="108"/>
      <c r="K168" s="275"/>
      <c r="L168" s="275"/>
      <c r="M168" s="456">
        <f t="shared" si="5"/>
        <v>0</v>
      </c>
      <c r="N168" s="108"/>
      <c r="O168" s="456">
        <f t="shared" si="6"/>
        <v>0</v>
      </c>
      <c r="P168" s="379"/>
      <c r="Q168" s="353"/>
    </row>
    <row r="169" spans="1:17" s="3" customFormat="1" ht="30">
      <c r="A169" s="608"/>
      <c r="B169" s="689"/>
      <c r="C169" s="97" t="s">
        <v>497</v>
      </c>
      <c r="D169" s="98" t="s">
        <v>525</v>
      </c>
      <c r="E169" s="619"/>
      <c r="F169" s="107"/>
      <c r="G169" s="108"/>
      <c r="H169" s="170"/>
      <c r="I169" s="108"/>
      <c r="J169" s="108"/>
      <c r="K169" s="275"/>
      <c r="L169" s="275"/>
      <c r="M169" s="456">
        <f t="shared" si="5"/>
        <v>0</v>
      </c>
      <c r="N169" s="108"/>
      <c r="O169" s="456">
        <f t="shared" si="6"/>
        <v>0</v>
      </c>
      <c r="P169" s="379"/>
      <c r="Q169" s="353"/>
    </row>
    <row r="170" spans="1:17" s="3" customFormat="1" ht="48.4" customHeight="1">
      <c r="A170" s="608"/>
      <c r="B170" s="689"/>
      <c r="C170" s="97" t="s">
        <v>498</v>
      </c>
      <c r="D170" s="467" t="s">
        <v>831</v>
      </c>
      <c r="E170" s="619"/>
      <c r="F170" s="107"/>
      <c r="G170" s="108"/>
      <c r="H170" s="170"/>
      <c r="I170" s="108"/>
      <c r="J170" s="108"/>
      <c r="K170" s="282"/>
      <c r="L170" s="282"/>
      <c r="M170" s="456">
        <f t="shared" si="5"/>
        <v>0</v>
      </c>
      <c r="N170" s="108"/>
      <c r="O170" s="456">
        <f t="shared" si="6"/>
        <v>0</v>
      </c>
      <c r="P170" s="379"/>
      <c r="Q170" s="324"/>
    </row>
    <row r="171" spans="1:17" s="3" customFormat="1" ht="55.15" customHeight="1">
      <c r="A171" s="608"/>
      <c r="B171" s="689"/>
      <c r="C171" s="97">
        <v>19.8</v>
      </c>
      <c r="D171" s="98" t="s">
        <v>526</v>
      </c>
      <c r="E171" s="619"/>
      <c r="F171" s="107"/>
      <c r="G171" s="108"/>
      <c r="H171" s="170"/>
      <c r="I171" s="108"/>
      <c r="J171" s="108"/>
      <c r="K171" s="282"/>
      <c r="L171" s="282"/>
      <c r="M171" s="456">
        <f t="shared" si="5"/>
        <v>0</v>
      </c>
      <c r="N171" s="108"/>
      <c r="O171" s="456">
        <f t="shared" si="6"/>
        <v>0</v>
      </c>
      <c r="P171" s="379"/>
      <c r="Q171" s="324"/>
    </row>
    <row r="172" spans="1:17" s="3" customFormat="1" ht="30.75" thickBot="1">
      <c r="A172" s="615"/>
      <c r="B172" s="618"/>
      <c r="C172" s="109">
        <v>19.899999999999999</v>
      </c>
      <c r="D172" s="110" t="s">
        <v>668</v>
      </c>
      <c r="E172" s="620"/>
      <c r="F172" s="111"/>
      <c r="G172" s="112"/>
      <c r="H172" s="172"/>
      <c r="I172" s="112"/>
      <c r="J172" s="112"/>
      <c r="K172" s="278"/>
      <c r="L172" s="349"/>
      <c r="M172" s="456">
        <f t="shared" si="5"/>
        <v>0</v>
      </c>
      <c r="N172" s="112"/>
      <c r="O172" s="456">
        <f t="shared" si="6"/>
        <v>0</v>
      </c>
      <c r="P172" s="380"/>
      <c r="Q172" s="386"/>
    </row>
    <row r="173" spans="1:17" s="3" customFormat="1">
      <c r="A173" s="597" t="s">
        <v>619</v>
      </c>
      <c r="B173" s="600" t="s">
        <v>669</v>
      </c>
      <c r="C173" s="159"/>
      <c r="D173" s="159"/>
      <c r="E173" s="159"/>
      <c r="F173" s="269"/>
      <c r="G173" s="245"/>
      <c r="H173" s="170"/>
      <c r="I173" s="245"/>
      <c r="J173" s="245"/>
      <c r="K173" s="300"/>
      <c r="L173" s="300"/>
      <c r="M173" s="456">
        <f t="shared" si="5"/>
        <v>0</v>
      </c>
      <c r="N173" s="160"/>
      <c r="O173" s="456">
        <f t="shared" si="6"/>
        <v>0</v>
      </c>
      <c r="P173" s="160"/>
      <c r="Q173" s="318"/>
    </row>
    <row r="174" spans="1:17" s="3" customFormat="1" ht="21.6" customHeight="1">
      <c r="A174" s="598"/>
      <c r="B174" s="687"/>
      <c r="C174" s="161"/>
      <c r="D174" s="162"/>
      <c r="E174" s="603"/>
      <c r="F174" s="107"/>
      <c r="G174" s="108"/>
      <c r="H174" s="170"/>
      <c r="I174" s="108"/>
      <c r="J174" s="107"/>
      <c r="K174" s="275"/>
      <c r="L174" s="350"/>
      <c r="M174" s="456">
        <f t="shared" si="5"/>
        <v>0</v>
      </c>
      <c r="N174" s="108"/>
      <c r="O174" s="456">
        <f t="shared" si="6"/>
        <v>0</v>
      </c>
      <c r="P174" s="379"/>
      <c r="Q174" s="353"/>
    </row>
    <row r="175" spans="1:17" s="3" customFormat="1" ht="21.6" customHeight="1">
      <c r="A175" s="598"/>
      <c r="B175" s="687"/>
      <c r="C175" s="163"/>
      <c r="D175" s="164"/>
      <c r="E175" s="603"/>
      <c r="F175" s="107"/>
      <c r="G175" s="108"/>
      <c r="H175" s="170"/>
      <c r="I175" s="108"/>
      <c r="J175" s="107"/>
      <c r="K175" s="275"/>
      <c r="L175" s="407"/>
      <c r="M175" s="456">
        <f t="shared" si="5"/>
        <v>0</v>
      </c>
      <c r="N175" s="108"/>
      <c r="O175" s="456">
        <f t="shared" si="6"/>
        <v>0</v>
      </c>
      <c r="P175" s="379"/>
      <c r="Q175" s="364"/>
    </row>
    <row r="176" spans="1:17" s="3" customFormat="1" ht="21.6" customHeight="1">
      <c r="A176" s="598"/>
      <c r="B176" s="687"/>
      <c r="C176" s="163"/>
      <c r="D176" s="164"/>
      <c r="E176" s="603"/>
      <c r="F176" s="107"/>
      <c r="G176" s="108"/>
      <c r="H176" s="170"/>
      <c r="I176" s="108"/>
      <c r="J176" s="107"/>
      <c r="K176" s="275"/>
      <c r="L176" s="407"/>
      <c r="M176" s="456">
        <f t="shared" si="5"/>
        <v>0</v>
      </c>
      <c r="N176" s="108"/>
      <c r="O176" s="456">
        <f t="shared" si="6"/>
        <v>0</v>
      </c>
      <c r="P176" s="379"/>
      <c r="Q176" s="353"/>
    </row>
    <row r="177" spans="1:17" s="3" customFormat="1" ht="21.6" customHeight="1">
      <c r="A177" s="598"/>
      <c r="B177" s="687"/>
      <c r="C177" s="163"/>
      <c r="D177" s="164"/>
      <c r="E177" s="603"/>
      <c r="F177" s="107"/>
      <c r="G177" s="108"/>
      <c r="H177" s="170"/>
      <c r="I177" s="108"/>
      <c r="J177" s="107"/>
      <c r="K177" s="275"/>
      <c r="L177" s="407"/>
      <c r="M177" s="456">
        <f t="shared" si="5"/>
        <v>0</v>
      </c>
      <c r="N177" s="108"/>
      <c r="O177" s="456">
        <f t="shared" si="6"/>
        <v>0</v>
      </c>
      <c r="P177" s="379"/>
      <c r="Q177" s="353"/>
    </row>
    <row r="178" spans="1:17" s="3" customFormat="1" ht="21.6" customHeight="1">
      <c r="A178" s="598"/>
      <c r="B178" s="687"/>
      <c r="C178" s="163"/>
      <c r="D178" s="164"/>
      <c r="E178" s="603"/>
      <c r="F178" s="107"/>
      <c r="G178" s="108"/>
      <c r="H178" s="170"/>
      <c r="I178" s="108"/>
      <c r="J178" s="107"/>
      <c r="K178" s="275"/>
      <c r="L178" s="407"/>
      <c r="M178" s="456">
        <f t="shared" si="5"/>
        <v>0</v>
      </c>
      <c r="N178" s="108"/>
      <c r="O178" s="456">
        <f t="shared" si="6"/>
        <v>0</v>
      </c>
      <c r="P178" s="379"/>
      <c r="Q178" s="353"/>
    </row>
    <row r="179" spans="1:17" s="3" customFormat="1" ht="21.6" customHeight="1">
      <c r="A179" s="598"/>
      <c r="B179" s="687"/>
      <c r="C179" s="163"/>
      <c r="D179" s="164"/>
      <c r="E179" s="603"/>
      <c r="F179" s="107"/>
      <c r="G179" s="108"/>
      <c r="H179" s="170"/>
      <c r="I179" s="108"/>
      <c r="J179" s="107"/>
      <c r="K179" s="275"/>
      <c r="L179" s="275"/>
      <c r="M179" s="456">
        <f t="shared" si="5"/>
        <v>0</v>
      </c>
      <c r="N179" s="108"/>
      <c r="O179" s="456">
        <f t="shared" si="6"/>
        <v>0</v>
      </c>
      <c r="P179" s="379"/>
      <c r="Q179" s="353"/>
    </row>
    <row r="180" spans="1:17" s="3" customFormat="1" ht="21.6" customHeight="1">
      <c r="A180" s="598"/>
      <c r="B180" s="687"/>
      <c r="C180" s="163"/>
      <c r="D180" s="164"/>
      <c r="E180" s="603"/>
      <c r="F180" s="107"/>
      <c r="G180" s="108"/>
      <c r="H180" s="170"/>
      <c r="I180" s="108"/>
      <c r="J180" s="108"/>
      <c r="K180" s="275"/>
      <c r="L180" s="275"/>
      <c r="M180" s="456">
        <f t="shared" si="5"/>
        <v>0</v>
      </c>
      <c r="N180" s="108"/>
      <c r="O180" s="456">
        <f t="shared" si="6"/>
        <v>0</v>
      </c>
      <c r="P180" s="379"/>
      <c r="Q180" s="353"/>
    </row>
    <row r="181" spans="1:17" s="3" customFormat="1" ht="21.6" customHeight="1">
      <c r="A181" s="598"/>
      <c r="B181" s="687"/>
      <c r="C181" s="163"/>
      <c r="D181" s="164"/>
      <c r="E181" s="603"/>
      <c r="F181" s="107"/>
      <c r="G181" s="108"/>
      <c r="H181" s="170"/>
      <c r="I181" s="108"/>
      <c r="J181" s="108"/>
      <c r="K181" s="275"/>
      <c r="L181" s="275"/>
      <c r="M181" s="456">
        <f t="shared" si="5"/>
        <v>0</v>
      </c>
      <c r="N181" s="108"/>
      <c r="O181" s="456">
        <f t="shared" si="6"/>
        <v>0</v>
      </c>
      <c r="P181" s="379"/>
      <c r="Q181" s="353"/>
    </row>
    <row r="182" spans="1:17" s="3" customFormat="1" ht="16.149999999999999" customHeight="1">
      <c r="A182" s="598"/>
      <c r="B182" s="687"/>
      <c r="C182" s="163"/>
      <c r="D182" s="164"/>
      <c r="E182" s="603"/>
      <c r="F182" s="107"/>
      <c r="G182" s="108"/>
      <c r="H182" s="170"/>
      <c r="I182" s="108"/>
      <c r="J182" s="108"/>
      <c r="K182" s="275"/>
      <c r="L182" s="275"/>
      <c r="M182" s="456">
        <f t="shared" si="5"/>
        <v>0</v>
      </c>
      <c r="N182" s="108"/>
      <c r="O182" s="456">
        <f t="shared" si="6"/>
        <v>0</v>
      </c>
      <c r="P182" s="379"/>
      <c r="Q182" s="353"/>
    </row>
    <row r="183" spans="1:17" s="3" customFormat="1" ht="16.149999999999999" customHeight="1">
      <c r="A183" s="598"/>
      <c r="B183" s="687"/>
      <c r="C183" s="163"/>
      <c r="D183" s="164"/>
      <c r="E183" s="603"/>
      <c r="F183" s="107"/>
      <c r="G183" s="108"/>
      <c r="H183" s="170"/>
      <c r="I183" s="108"/>
      <c r="J183" s="108"/>
      <c r="K183" s="275"/>
      <c r="L183" s="275"/>
      <c r="M183" s="456">
        <f t="shared" si="5"/>
        <v>0</v>
      </c>
      <c r="N183" s="108"/>
      <c r="O183" s="456">
        <f t="shared" si="6"/>
        <v>0</v>
      </c>
      <c r="P183" s="379"/>
      <c r="Q183" s="353"/>
    </row>
    <row r="184" spans="1:17" s="3" customFormat="1" ht="16.149999999999999" customHeight="1" thickBot="1">
      <c r="A184" s="599"/>
      <c r="B184" s="602"/>
      <c r="C184" s="165"/>
      <c r="D184" s="166"/>
      <c r="E184" s="604"/>
      <c r="F184" s="111"/>
      <c r="G184" s="112"/>
      <c r="H184" s="172"/>
      <c r="I184" s="112"/>
      <c r="J184" s="112"/>
      <c r="K184" s="280"/>
      <c r="L184" s="280"/>
      <c r="M184" s="456">
        <f t="shared" si="5"/>
        <v>0</v>
      </c>
      <c r="N184" s="112"/>
      <c r="O184" s="456">
        <f t="shared" si="6"/>
        <v>0</v>
      </c>
      <c r="P184" s="380"/>
      <c r="Q184" s="381"/>
    </row>
    <row r="185" spans="1:17">
      <c r="A185" s="3"/>
      <c r="B185" s="3"/>
      <c r="C185" s="3"/>
      <c r="D185" s="3"/>
      <c r="E185" s="155" t="str">
        <f>Listes!$C$68</f>
        <v>Conform</v>
      </c>
      <c r="F185" s="270">
        <f>COUNTIF(F11:F184,"C")</f>
        <v>0</v>
      </c>
      <c r="G185" s="271"/>
      <c r="H185" s="570"/>
      <c r="M185" s="181"/>
      <c r="N185" s="155" t="str">
        <f>Listes!$C$68</f>
        <v>Conform</v>
      </c>
      <c r="O185" s="270">
        <f>COUNTIF(O11:O184,"C")</f>
        <v>0</v>
      </c>
    </row>
    <row r="186" spans="1:17" ht="30">
      <c r="A186" s="3"/>
      <c r="B186" s="3"/>
      <c r="C186" s="3"/>
      <c r="D186" s="3"/>
      <c r="E186" s="99" t="str">
        <f>Listes!$C$69</f>
        <v>Non Conform</v>
      </c>
      <c r="F186" s="157">
        <f>COUNTIF(F11:F184,"NC")</f>
        <v>0</v>
      </c>
      <c r="G186" s="272"/>
      <c r="H186" s="570"/>
      <c r="M186" s="181"/>
      <c r="N186" s="99" t="str">
        <f>Listes!$C$69</f>
        <v>Non Conform</v>
      </c>
      <c r="O186" s="157">
        <f>COUNTIF(O11:O184,"NC")</f>
        <v>0</v>
      </c>
    </row>
    <row r="187" spans="1:17" ht="45.75" thickBot="1">
      <c r="A187" s="3"/>
      <c r="B187" s="3"/>
      <c r="C187" s="3"/>
      <c r="D187" s="3"/>
      <c r="E187" s="156" t="str">
        <f>Listes!$C$70</f>
        <v>Additional information needed</v>
      </c>
      <c r="F187" s="273">
        <f>COUNTIF(F11:F184,"Info Need")</f>
        <v>0</v>
      </c>
      <c r="G187" s="274"/>
      <c r="H187" s="570"/>
      <c r="M187" s="181"/>
      <c r="N187" s="156" t="str">
        <f>Listes!$C$70</f>
        <v>Additional information needed</v>
      </c>
      <c r="O187" s="273">
        <f>COUNTIF(O11:O184,"Info Need")</f>
        <v>0</v>
      </c>
    </row>
  </sheetData>
  <mergeCells count="55">
    <mergeCell ref="A9:A10"/>
    <mergeCell ref="B9:B10"/>
    <mergeCell ref="C9:D10"/>
    <mergeCell ref="E9:E10"/>
    <mergeCell ref="F9:F10"/>
    <mergeCell ref="A1:G1"/>
    <mergeCell ref="I1:K4"/>
    <mergeCell ref="M1:Q4"/>
    <mergeCell ref="E5:F5"/>
    <mergeCell ref="D6:D8"/>
    <mergeCell ref="M5:N5"/>
    <mergeCell ref="A2:C4"/>
    <mergeCell ref="D2:G2"/>
    <mergeCell ref="D3:G3"/>
    <mergeCell ref="D4:G4"/>
    <mergeCell ref="N9:N10"/>
    <mergeCell ref="Q9:Q10"/>
    <mergeCell ref="G9:G10"/>
    <mergeCell ref="I9:I10"/>
    <mergeCell ref="J9:J10"/>
    <mergeCell ref="M9:M10"/>
    <mergeCell ref="O9:O10"/>
    <mergeCell ref="L9:L10"/>
    <mergeCell ref="A11:A35"/>
    <mergeCell ref="B11:B18"/>
    <mergeCell ref="E12:E18"/>
    <mergeCell ref="B19:B32"/>
    <mergeCell ref="E26:E28"/>
    <mergeCell ref="E116:E119"/>
    <mergeCell ref="A144:A151"/>
    <mergeCell ref="B144:B151"/>
    <mergeCell ref="E148:E151"/>
    <mergeCell ref="A36:E36"/>
    <mergeCell ref="A37:A86"/>
    <mergeCell ref="B37:B86"/>
    <mergeCell ref="E38:E47"/>
    <mergeCell ref="E48:E50"/>
    <mergeCell ref="E52:E56"/>
    <mergeCell ref="E58:E64"/>
    <mergeCell ref="P65:Q65"/>
    <mergeCell ref="A173:A184"/>
    <mergeCell ref="B173:B184"/>
    <mergeCell ref="E174:E184"/>
    <mergeCell ref="A152:E152"/>
    <mergeCell ref="A153:A162"/>
    <mergeCell ref="B153:B162"/>
    <mergeCell ref="E154:E155"/>
    <mergeCell ref="E157:E158"/>
    <mergeCell ref="A163:A172"/>
    <mergeCell ref="B163:B172"/>
    <mergeCell ref="E164:E172"/>
    <mergeCell ref="A87:E87"/>
    <mergeCell ref="A88:A143"/>
    <mergeCell ref="B88:B143"/>
    <mergeCell ref="E107:E114"/>
  </mergeCells>
  <phoneticPr fontId="38" type="noConversion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5" id="{72535BFB-CA25-43F4-9ED4-C05C85767AAB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206" id="{FC204B79-04D7-4B6B-8BEA-10AACDB70AF7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F1 F111:F126 F57:F62 F81:F86 F100:F106 F37:F53 F89 F154:F159 F185:F1048576 F9:F32 F65:F79 F129:F151 F163:F172</xm:sqref>
        </x14:conditionalFormatting>
        <x14:conditionalFormatting xmlns:xm="http://schemas.microsoft.com/office/excel/2006/main">
          <x14:cfRule type="expression" priority="207" id="{15335EE7-7E56-44B8-991F-9CBCD55BFCC5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C31:D32 F31:G32 A1:G1 B37:G37 B19:G19 C12:G12 C118:D119 F118:F119 F13:G18 C29:G30 C27:D28 F27:G28 C115:G115 C108:D114 F111:F114 A9:G11 C107:E107 D160 C57:G58 C81:G86 C90 C120:G126 A144:G144 C158:D158 F158:G158 C54:C56 E68:G69 C38:G38 C89:G89 C154:G154 F149:G151 C156:G157 C155:D155 F155:G155 C145:G148 C59:D61 F59:G62 C51:G51 D50 F50:G50 E159:F159 C52:D53 F52:G53 D48:G49 D41:D47 F41:G47 A185:G1048576 A7:C8 A2:D6 C116:F117 C26:F26 C70:G78 C127:E127 C13:D18 C20:G25 D39:G40 D79:G79 C79:C80 C92:E92 C39:C50 D93:E93 C93:C99 C100:G106 C149:D151 D65:G67 D62 C62:C69 D129:G129 D128:E128 C128:C129 A163:G172 Q163:Q172 I163:L172 N163:N172 C130:G143</xm:sqref>
        </x14:conditionalFormatting>
        <x14:conditionalFormatting xmlns:xm="http://schemas.microsoft.com/office/excel/2006/main">
          <x14:cfRule type="expression" priority="204" id="{0F188E5E-10D9-413B-95A0-8AC32BE6EE4E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expression" priority="203" id="{C02B6084-9DB2-4E28-AC7B-A641931A35C0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N37:N53 Q37 Q44:Q53 Q41 I38:K40 I48:K49 I44:K44 I37:L37 I41:L43 I50:L53 I45:L47</xm:sqref>
        </x14:conditionalFormatting>
        <x14:conditionalFormatting xmlns:xm="http://schemas.microsoft.com/office/excel/2006/main">
          <x14:cfRule type="expression" priority="200" id="{A4232219-47A1-4BC5-B61B-9F2EB918C939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201" id="{1EE6323F-56A0-42FC-A4C2-D9691EDE6455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F173:F184 I37:I53 I65:I79 K38:K40 K48:K49 K65 K44 K66:L71 K41:L43 K45:L47 K11:L19 K22:L27 K29:L31 K61:L62 K108:L126 K76:L81 K129:L129 K104:L106 K83:L84 K159:L162 K50:L58 K33:L37 K86:L101 K64:L64 M11:M184</xm:sqref>
        </x14:conditionalFormatting>
        <x14:conditionalFormatting xmlns:xm="http://schemas.microsoft.com/office/excel/2006/main">
          <x14:cfRule type="expression" priority="202" id="{72625493-CB5F-4DF3-9C23-D5B64B92FF50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A173:G184 Q66:Q67 I65:K67 L74:L75 I57:K58 I11:K19 I29:K31 I61:K62 I129:L145 I108:L126 I70:K71 I81:L81 I88:L89 I100:L101 I76:L79 I86:K87 I104:L106 I83:K84 I154:K155 I149:K150 I152:K152 I147:K147 I173:L173 I181:L184 I159:L162 I54:L56 I33:L36 K68:K69 K80:L80 K90:L99 I64:L64 I153:L153 I22:K27 L154:L158 L83:L87 L48:L49 L147:L152 L44 L65:L71 L57:L63 L11:L31 L38:L40 I180:J180 L180 K174:K180 N153 N64:N67 N33:N36 N54:N56 N159:N162 N180:N184 N173 N104:N106 N100:N101 N88:N89 M13:M184 O13:O184</xm:sqref>
        </x14:conditionalFormatting>
        <x14:conditionalFormatting xmlns:xm="http://schemas.microsoft.com/office/excel/2006/main">
          <x14:cfRule type="expression" priority="197" id="{1401F3B7-C27E-4507-8945-32899D78AC7C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98" id="{E1174F37-43C3-486E-9957-33059356E822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I11:I25 I57:I63 I27:I32 K20:K21 K28 K32 K59:K60 K63</xm:sqref>
        </x14:conditionalFormatting>
        <x14:conditionalFormatting xmlns:xm="http://schemas.microsoft.com/office/excel/2006/main">
          <x14:cfRule type="expression" priority="199" id="{B3533142-2614-49FB-8546-AB21E84D1F1C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N57:N63 M11:O12 Q11:Q27 Q29:Q31 Q57:Q59 I20:K21 I28:K28 I32:K32 I59:K60 I63:K63 Q61:Q63 N13:N32</xm:sqref>
        </x14:conditionalFormatting>
        <x14:conditionalFormatting xmlns:xm="http://schemas.microsoft.com/office/excel/2006/main">
          <x14:cfRule type="expression" priority="194" id="{17854285-2CF2-49FD-9B13-0D43BD665D51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95" id="{BAF8BEE5-88E3-4D75-87E0-F8C22B9F1267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I111:I126 I100:I106 I89 I81:I87 I129 K85 K102:L103 K72:K75 K82:L82 L72:L73</xm:sqref>
        </x14:conditionalFormatting>
        <x14:conditionalFormatting xmlns:xm="http://schemas.microsoft.com/office/excel/2006/main">
          <x14:cfRule type="expression" priority="196" id="{223490B2-5E1C-4FA1-80A1-0F931503A78F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I68:J69 N111:N129 N68:N79 N81:N87 Q68:Q70 Q72:Q79 Q111:Q129 Q89 Q100:Q106 Q81:Q87 I85:K85 I102:L103 I72:K75 I82:L82 L72:L73 N102:N103</xm:sqref>
        </x14:conditionalFormatting>
        <x14:conditionalFormatting xmlns:xm="http://schemas.microsoft.com/office/excel/2006/main">
          <x14:cfRule type="expression" priority="191" id="{7F3570E9-0909-4681-A3CF-CF99BD33DE6C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92" id="{4F824473-9B0C-4A95-9A91-E40583297332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F107:F110</xm:sqref>
        </x14:conditionalFormatting>
        <x14:conditionalFormatting xmlns:xm="http://schemas.microsoft.com/office/excel/2006/main">
          <x14:cfRule type="expression" priority="193" id="{557762A8-43A2-4520-8463-743E98ACD039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F107:G107 F108:F110 G108:G114</xm:sqref>
        </x14:conditionalFormatting>
        <x14:conditionalFormatting xmlns:xm="http://schemas.microsoft.com/office/excel/2006/main">
          <x14:cfRule type="expression" priority="188" id="{E9BDBF0F-1FF8-435B-9392-9507829041B7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89" id="{DC90E189-8075-448B-A38B-549561702138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I107:I110 K107</xm:sqref>
        </x14:conditionalFormatting>
        <x14:conditionalFormatting xmlns:xm="http://schemas.microsoft.com/office/excel/2006/main">
          <x14:cfRule type="expression" priority="190" id="{B1BEA245-8E5C-4A34-8045-282B7446959C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N107:N110 Q107:Q110 I107:K107</xm:sqref>
        </x14:conditionalFormatting>
        <x14:conditionalFormatting xmlns:xm="http://schemas.microsoft.com/office/excel/2006/main">
          <x14:cfRule type="expression" priority="187" id="{15E37A1D-5A7D-4B26-B363-69904AB274F8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I156:J156 N154:N158 N130:N152 Q130 Q154:Q155 Q157 Q149:Q152 Q140:Q145 Q132:Q137 Q147 I148:K148 I151:K151 I157:K158 I146:L146</xm:sqref>
        </x14:conditionalFormatting>
        <x14:conditionalFormatting xmlns:xm="http://schemas.microsoft.com/office/excel/2006/main">
          <x14:cfRule type="expression" priority="186" id="{9B48A0B7-6DEF-47F9-AB68-F56354A2B6D9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Q173:Q184 I174:J179 L174:L178 N174:N179</xm:sqref>
        </x14:conditionalFormatting>
        <x14:conditionalFormatting xmlns:xm="http://schemas.microsoft.com/office/excel/2006/main">
          <x14:cfRule type="expression" priority="183" id="{B6FEACAB-8AC5-4499-AABA-3797DFAE191A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84" id="{C58FF29F-6BF4-4AFD-A897-CF1A5F434039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F159:F162</xm:sqref>
        </x14:conditionalFormatting>
        <x14:conditionalFormatting xmlns:xm="http://schemas.microsoft.com/office/excel/2006/main">
          <x14:cfRule type="expression" priority="185" id="{096E124B-5CF3-4B39-86CC-739125F1566D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F159:G162</xm:sqref>
        </x14:conditionalFormatting>
        <x14:conditionalFormatting xmlns:xm="http://schemas.microsoft.com/office/excel/2006/main">
          <x14:cfRule type="expression" priority="180" id="{315EF6CA-A384-4E0D-BA78-954582424C17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81" id="{2EAD74D9-6F91-4E90-AA85-E3EF53D2BA1F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I159:I162</xm:sqref>
        </x14:conditionalFormatting>
        <x14:conditionalFormatting xmlns:xm="http://schemas.microsoft.com/office/excel/2006/main">
          <x14:cfRule type="expression" priority="182" id="{405EFEDE-C921-4B6B-8133-A3B5F190742F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Q159:Q162</xm:sqref>
        </x14:conditionalFormatting>
        <x14:conditionalFormatting xmlns:xm="http://schemas.microsoft.com/office/excel/2006/main">
          <x14:cfRule type="expression" priority="179" id="{2F821A87-4067-4E31-8AFE-FFA80C6774A8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C161:E162 E160 C160</xm:sqref>
        </x14:conditionalFormatting>
        <x14:conditionalFormatting xmlns:xm="http://schemas.microsoft.com/office/excel/2006/main">
          <x14:cfRule type="expression" priority="178" id="{660536BF-841E-43C5-9B7B-10886AED86AF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C159:D159</xm:sqref>
        </x14:conditionalFormatting>
        <x14:conditionalFormatting xmlns:xm="http://schemas.microsoft.com/office/excel/2006/main">
          <x14:cfRule type="expression" priority="175" id="{1551705D-809B-41DF-8EDF-0E558DC6FB81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76" id="{083B376C-D5BC-4EB3-BF14-4AF36C9A8692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F56</xm:sqref>
        </x14:conditionalFormatting>
        <x14:conditionalFormatting xmlns:xm="http://schemas.microsoft.com/office/excel/2006/main">
          <x14:cfRule type="expression" priority="177" id="{8E49387B-A0B9-4F5C-AC90-835BBCC309EE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D56 F56:G56</xm:sqref>
        </x14:conditionalFormatting>
        <x14:conditionalFormatting xmlns:xm="http://schemas.microsoft.com/office/excel/2006/main">
          <x14:cfRule type="expression" priority="172" id="{E82E9C0B-091D-44C2-BD9C-CF2AD5DC2371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73" id="{523B4261-C5F4-4B34-A6D2-919285548FD8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I56</xm:sqref>
        </x14:conditionalFormatting>
        <x14:conditionalFormatting xmlns:xm="http://schemas.microsoft.com/office/excel/2006/main">
          <x14:cfRule type="expression" priority="174" id="{8E3AA3C6-4991-421B-B7A9-D3D9657D1BEF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Q56</xm:sqref>
        </x14:conditionalFormatting>
        <x14:conditionalFormatting xmlns:xm="http://schemas.microsoft.com/office/excel/2006/main">
          <x14:cfRule type="expression" priority="171" id="{5B4D62FC-B177-42B5-9B85-013777AD5E07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E80:G80</xm:sqref>
        </x14:conditionalFormatting>
        <x14:conditionalFormatting xmlns:xm="http://schemas.microsoft.com/office/excel/2006/main">
          <x14:cfRule type="expression" priority="162" id="{6C1F7F6A-DB68-4B63-85AA-1182F86BD22E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63" id="{C7A8DAD7-7215-490A-99FD-43BE1711B962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F90:F99</xm:sqref>
        </x14:conditionalFormatting>
        <x14:conditionalFormatting xmlns:xm="http://schemas.microsoft.com/office/excel/2006/main">
          <x14:cfRule type="expression" priority="164" id="{73A5C1AB-932E-4350-A1CF-7047CA84E6EB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E90:G90 E95:G99 F91:G94 E94</xm:sqref>
        </x14:conditionalFormatting>
        <x14:conditionalFormatting xmlns:xm="http://schemas.microsoft.com/office/excel/2006/main">
          <x14:cfRule type="expression" priority="159" id="{27B0A7FE-7F97-4A36-8768-8075F17E08D3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60" id="{E8A11EA1-6781-4E12-94C7-EB4A2E17FD51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I90:I99</xm:sqref>
        </x14:conditionalFormatting>
        <x14:conditionalFormatting xmlns:xm="http://schemas.microsoft.com/office/excel/2006/main">
          <x14:cfRule type="expression" priority="161" id="{B1C5143D-9A4D-4A23-B759-889C89E51D16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I90:J99 N90:N99 Q90:Q99</xm:sqref>
        </x14:conditionalFormatting>
        <x14:conditionalFormatting xmlns:xm="http://schemas.microsoft.com/office/excel/2006/main">
          <x14:cfRule type="expression" priority="156" id="{A0B4FCB8-AE2E-42F3-9EAC-ABC6AC31E330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57" id="{9DFEBBC8-A690-4FC7-A8B1-FA94C847C2D6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F33:F36</xm:sqref>
        </x14:conditionalFormatting>
        <x14:conditionalFormatting xmlns:xm="http://schemas.microsoft.com/office/excel/2006/main">
          <x14:cfRule type="expression" priority="158" id="{CFD17C4B-A8F7-4EF2-8A1C-8D7900C261B5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C33:D35 F33:G36</xm:sqref>
        </x14:conditionalFormatting>
        <x14:conditionalFormatting xmlns:xm="http://schemas.microsoft.com/office/excel/2006/main">
          <x14:cfRule type="expression" priority="153" id="{2E09651A-4A2C-4D8F-9614-94353AB7B830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54" id="{806304B0-E871-4723-BCD5-76052876859E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I33:I36</xm:sqref>
        </x14:conditionalFormatting>
        <x14:conditionalFormatting xmlns:xm="http://schemas.microsoft.com/office/excel/2006/main">
          <x14:cfRule type="expression" priority="155" id="{208F2EE4-C874-4117-BC35-B883AB611E10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Q33:Q36</xm:sqref>
        </x14:conditionalFormatting>
        <x14:conditionalFormatting xmlns:xm="http://schemas.microsoft.com/office/excel/2006/main">
          <x14:cfRule type="expression" priority="146" id="{BEED860F-1E92-42E4-B748-0CD402F81762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D69</xm:sqref>
        </x14:conditionalFormatting>
        <x14:conditionalFormatting xmlns:xm="http://schemas.microsoft.com/office/excel/2006/main">
          <x14:cfRule type="expression" priority="169" id="{E4BB9E31-9035-4798-94F2-B831FEE055AA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70" id="{8F0F61BD-B365-450B-9CE4-5117462BAEF4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F80</xm:sqref>
        </x14:conditionalFormatting>
        <x14:conditionalFormatting xmlns:xm="http://schemas.microsoft.com/office/excel/2006/main">
          <x14:cfRule type="expression" priority="166" id="{5003E887-61E2-4FF4-8599-FE5C288DA45B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67" id="{8CE0B43C-4CF2-4B3A-A000-809E0AC36408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I80</xm:sqref>
        </x14:conditionalFormatting>
        <x14:conditionalFormatting xmlns:xm="http://schemas.microsoft.com/office/excel/2006/main">
          <x14:cfRule type="expression" priority="168" id="{7296B739-DC08-48A0-842D-A3750394BA70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I80:J80 N80 Q80</xm:sqref>
        </x14:conditionalFormatting>
        <x14:conditionalFormatting xmlns:xm="http://schemas.microsoft.com/office/excel/2006/main">
          <x14:cfRule type="expression" priority="165" id="{63809A41-C265-4BB9-891B-1E9AB25762F3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D80</xm:sqref>
        </x14:conditionalFormatting>
        <x14:conditionalFormatting xmlns:xm="http://schemas.microsoft.com/office/excel/2006/main">
          <x14:cfRule type="expression" priority="150" id="{059799D4-DC57-4F46-AEFC-005B4DB010EF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51" id="{0A7522ED-E2AE-4A1B-A718-C76DAB67CA93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F54</xm:sqref>
        </x14:conditionalFormatting>
        <x14:conditionalFormatting xmlns:xm="http://schemas.microsoft.com/office/excel/2006/main">
          <x14:cfRule type="expression" priority="152" id="{9910C281-799C-4074-B633-6D60ADDA552D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D54 F54:G54</xm:sqref>
        </x14:conditionalFormatting>
        <x14:conditionalFormatting xmlns:xm="http://schemas.microsoft.com/office/excel/2006/main">
          <x14:cfRule type="expression" priority="147" id="{115D8567-274C-4732-AC93-4C75EBE001F8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48" id="{0FF60A8D-E502-421C-ADD5-0D8D53035548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I54</xm:sqref>
        </x14:conditionalFormatting>
        <x14:conditionalFormatting xmlns:xm="http://schemas.microsoft.com/office/excel/2006/main">
          <x14:cfRule type="expression" priority="149" id="{1BA8A5FD-F386-4C8C-B99C-DE6CA31A4AD7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Q54</xm:sqref>
        </x14:conditionalFormatting>
        <x14:conditionalFormatting xmlns:xm="http://schemas.microsoft.com/office/excel/2006/main">
          <x14:cfRule type="expression" priority="145" id="{66F3BA43-D654-4860-A640-01595B4F8A09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D68</xm:sqref>
        </x14:conditionalFormatting>
        <x14:conditionalFormatting xmlns:xm="http://schemas.microsoft.com/office/excel/2006/main">
          <x14:cfRule type="expression" priority="142" id="{F9DE2CA8-88C6-46A8-AD96-0DA1116A97B0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43" id="{ACF888D2-8287-4C72-A182-2212C53CA24E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I55</xm:sqref>
        </x14:conditionalFormatting>
        <x14:conditionalFormatting xmlns:xm="http://schemas.microsoft.com/office/excel/2006/main">
          <x14:cfRule type="expression" priority="144" id="{D167A4AB-7D64-4144-B4F9-4C045AC12BBC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Q55</xm:sqref>
        </x14:conditionalFormatting>
        <x14:conditionalFormatting xmlns:xm="http://schemas.microsoft.com/office/excel/2006/main">
          <x14:cfRule type="expression" priority="141" id="{78805F4F-450D-40FB-984D-EE399ED99FCD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expression" priority="129" id="{D0924A39-A34F-4590-9BBE-0149CF5600B1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30" id="{CCB7A7D0-FD3E-4054-92D5-5F7AE3C67208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I64</xm:sqref>
        </x14:conditionalFormatting>
        <x14:conditionalFormatting xmlns:xm="http://schemas.microsoft.com/office/excel/2006/main">
          <x14:cfRule type="expression" priority="131" id="{392F4BF6-B063-4447-B3DC-97BCCCEF169E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Q64</xm:sqref>
        </x14:conditionalFormatting>
        <x14:conditionalFormatting xmlns:xm="http://schemas.microsoft.com/office/excel/2006/main">
          <x14:cfRule type="expression" priority="126" id="{47C97C93-1091-496B-8D0B-1B02F6C31942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27" id="{914FA1CB-CDE6-456F-A080-DAD762AFC96F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F88</xm:sqref>
        </x14:conditionalFormatting>
        <x14:conditionalFormatting xmlns:xm="http://schemas.microsoft.com/office/excel/2006/main">
          <x14:cfRule type="expression" priority="128" id="{2BA2ABC2-E643-4170-9022-6656A6A0E98F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C88:G88</xm:sqref>
        </x14:conditionalFormatting>
        <x14:conditionalFormatting xmlns:xm="http://schemas.microsoft.com/office/excel/2006/main">
          <x14:cfRule type="expression" priority="123" id="{D04896BD-80C6-43D2-80E9-A0F7193EF114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24" id="{7360B2C3-F09C-4229-B8D6-DB03D9150657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I88</xm:sqref>
        </x14:conditionalFormatting>
        <x14:conditionalFormatting xmlns:xm="http://schemas.microsoft.com/office/excel/2006/main">
          <x14:cfRule type="expression" priority="125" id="{D4F4FE73-0684-45B5-A219-3B5ECBE90AD2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Q88</xm:sqref>
        </x14:conditionalFormatting>
        <x14:conditionalFormatting xmlns:xm="http://schemas.microsoft.com/office/excel/2006/main">
          <x14:cfRule type="expression" priority="122" id="{846898CC-1E90-4C91-AE73-390824456A51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expression" priority="119" id="{630279D1-CFCF-4F8A-92AF-ECB54C998896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20" id="{7C58C41A-FB9C-44A1-8894-2D43F5969257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F87</xm:sqref>
        </x14:conditionalFormatting>
        <x14:conditionalFormatting xmlns:xm="http://schemas.microsoft.com/office/excel/2006/main">
          <x14:cfRule type="expression" priority="121" id="{B3CD38F2-7F1B-48F4-986E-37F512712034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F87:G87</xm:sqref>
        </x14:conditionalFormatting>
        <x14:conditionalFormatting xmlns:xm="http://schemas.microsoft.com/office/excel/2006/main">
          <x14:cfRule type="expression" priority="116" id="{250E2B77-9386-4299-A164-DDA3C22B95F3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17" id="{1BF8B7CD-D865-4369-8346-063DD8BFE9E0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F153</xm:sqref>
        </x14:conditionalFormatting>
        <x14:conditionalFormatting xmlns:xm="http://schemas.microsoft.com/office/excel/2006/main">
          <x14:cfRule type="expression" priority="118" id="{A26697AC-3E8C-4049-BD39-C32C21FEC7F7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A153:D153 F153:G153</xm:sqref>
        </x14:conditionalFormatting>
        <x14:conditionalFormatting xmlns:xm="http://schemas.microsoft.com/office/excel/2006/main">
          <x14:cfRule type="expression" priority="115" id="{7CCE8FEF-E33E-4D7E-9D24-4FBFFEB8BEC7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Q153</xm:sqref>
        </x14:conditionalFormatting>
        <x14:conditionalFormatting xmlns:xm="http://schemas.microsoft.com/office/excel/2006/main">
          <x14:cfRule type="expression" priority="114" id="{CF8724F7-6296-410D-BF16-DCF7FF14DF13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E153</xm:sqref>
        </x14:conditionalFormatting>
        <x14:conditionalFormatting xmlns:xm="http://schemas.microsoft.com/office/excel/2006/main">
          <x14:cfRule type="expression" priority="113" id="{757C9C3D-FBC9-49DA-92FA-9D307B33F490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A152</xm:sqref>
        </x14:conditionalFormatting>
        <x14:conditionalFormatting xmlns:xm="http://schemas.microsoft.com/office/excel/2006/main">
          <x14:cfRule type="expression" priority="110" id="{9FF96C67-3AA6-4524-8F17-F30921B66C5D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11" id="{83ACF2F3-E8C4-43DE-8004-D828A9CAC559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F152</xm:sqref>
        </x14:conditionalFormatting>
        <x14:conditionalFormatting xmlns:xm="http://schemas.microsoft.com/office/excel/2006/main">
          <x14:cfRule type="expression" priority="112" id="{C253D25F-9764-453D-A72C-A19EA1B03455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F152:G152</xm:sqref>
        </x14:conditionalFormatting>
        <x14:conditionalFormatting xmlns:xm="http://schemas.microsoft.com/office/excel/2006/main">
          <x14:cfRule type="expression" priority="107" id="{634FFD05-CE80-46CE-AA12-53543F175266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08" id="{5DFA305F-723F-41BC-A4F9-1DFB70B5E664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F63:F64</xm:sqref>
        </x14:conditionalFormatting>
        <x14:conditionalFormatting xmlns:xm="http://schemas.microsoft.com/office/excel/2006/main">
          <x14:cfRule type="expression" priority="109" id="{F45E29B6-A9A2-46BF-A1CA-AA3D26D9FAC0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D63:D64 F63:G64</xm:sqref>
        </x14:conditionalFormatting>
        <x14:conditionalFormatting xmlns:xm="http://schemas.microsoft.com/office/excel/2006/main">
          <x14:cfRule type="expression" priority="106" id="{2FAA1BE9-B5F4-4EDD-9723-1C374119F1E0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105" id="{D750A623-2DF9-43F6-BEBE-B29D326DEF20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D90 D94:D99</xm:sqref>
        </x14:conditionalFormatting>
        <x14:conditionalFormatting xmlns:xm="http://schemas.microsoft.com/office/excel/2006/main">
          <x14:cfRule type="expression" priority="102" id="{A23F86E4-8792-425C-A642-7C9BECF1A788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103" id="{E94DF7B2-B506-4B37-92B8-6059FA15FCED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F55</xm:sqref>
        </x14:conditionalFormatting>
        <x14:conditionalFormatting xmlns:xm="http://schemas.microsoft.com/office/excel/2006/main">
          <x14:cfRule type="expression" priority="104" id="{9E8C9857-DA1C-4BD5-ABA1-B3958F0BD322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F55:G55</xm:sqref>
        </x14:conditionalFormatting>
        <x14:conditionalFormatting xmlns:xm="http://schemas.microsoft.com/office/excel/2006/main">
          <x14:cfRule type="expression" priority="101" id="{94F1C2CB-A8AF-4215-A702-F58240F2FFFE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G116:G119</xm:sqref>
        </x14:conditionalFormatting>
        <x14:conditionalFormatting xmlns:xm="http://schemas.microsoft.com/office/excel/2006/main">
          <x14:cfRule type="expression" priority="98" id="{8246A42E-B78B-48DE-B68F-3FF19FEF3BD1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99" id="{678AC9E8-60FE-4DA0-AA99-D677B0BDC240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K156</xm:sqref>
        </x14:conditionalFormatting>
        <x14:conditionalFormatting xmlns:xm="http://schemas.microsoft.com/office/excel/2006/main">
          <x14:cfRule type="expression" priority="100" id="{C985D582-DC73-4E9E-8022-B9D47298DF2A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K156</xm:sqref>
        </x14:conditionalFormatting>
        <x14:conditionalFormatting xmlns:xm="http://schemas.microsoft.com/office/excel/2006/main">
          <x14:cfRule type="expression" priority="97" id="{3FBE2A2D-BA2D-49B4-9629-ECE3C7AA2297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G26</xm:sqref>
        </x14:conditionalFormatting>
        <x14:conditionalFormatting xmlns:xm="http://schemas.microsoft.com/office/excel/2006/main">
          <x14:cfRule type="expression" priority="94" id="{DC5A2F3B-067E-4BDF-8D82-643450E2BFF5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95" id="{ECEECAC1-8617-4F4D-94E1-1B143C96E1B1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expression" priority="93" id="{A8BBD231-2C69-4262-8314-9A5AAC408FE8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Q146</xm:sqref>
        </x14:conditionalFormatting>
        <x14:conditionalFormatting xmlns:xm="http://schemas.microsoft.com/office/excel/2006/main">
          <x14:cfRule type="expression" priority="92" id="{C04CA7C7-1D21-4438-98AB-415698597736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91" id="{9EF58052-2E71-4363-B92C-90701EF0A8EE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Q43</xm:sqref>
        </x14:conditionalFormatting>
        <x14:conditionalFormatting xmlns:xm="http://schemas.microsoft.com/office/excel/2006/main">
          <x14:cfRule type="expression" priority="90" id="{A211A5FC-7B99-4C6A-B270-152B7D6054D6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Q38:Q40</xm:sqref>
        </x14:conditionalFormatting>
        <x14:conditionalFormatting xmlns:xm="http://schemas.microsoft.com/office/excel/2006/main">
          <x14:cfRule type="expression" priority="89" id="{F69CEBA7-70F2-4B25-B4CF-1EB2358384C6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88" id="{DBE0C584-50C3-49D9-ABF9-6EB1871CB5E1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Q32</xm:sqref>
        </x14:conditionalFormatting>
        <x14:conditionalFormatting xmlns:xm="http://schemas.microsoft.com/office/excel/2006/main">
          <x14:cfRule type="expression" priority="87" id="{BE800E3A-B8A2-43CF-8CB3-EAA705AD5108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Q71</xm:sqref>
        </x14:conditionalFormatting>
        <x14:conditionalFormatting xmlns:xm="http://schemas.microsoft.com/office/excel/2006/main">
          <x14:cfRule type="expression" priority="86" id="{7ED23223-F3E5-47F5-91E8-891BACB9472D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Q156</xm:sqref>
        </x14:conditionalFormatting>
        <x14:conditionalFormatting xmlns:xm="http://schemas.microsoft.com/office/excel/2006/main">
          <x14:cfRule type="expression" priority="85" id="{2F3E1205-53E2-4A20-AA20-3B689080DDE8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Q138:Q139</xm:sqref>
        </x14:conditionalFormatting>
        <x14:conditionalFormatting xmlns:xm="http://schemas.microsoft.com/office/excel/2006/main">
          <x14:cfRule type="expression" priority="84" id="{D9017B7D-F0DE-4DDE-9F8D-DADFE4E63D20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Q131</xm:sqref>
        </x14:conditionalFormatting>
        <x14:conditionalFormatting xmlns:xm="http://schemas.microsoft.com/office/excel/2006/main">
          <x14:cfRule type="expression" priority="81" id="{05BD7D63-956F-4F98-A8D8-96071AFBE664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82" id="{072944E2-957A-4446-9A0B-E2577CB63D6D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F127:F128</xm:sqref>
        </x14:conditionalFormatting>
        <x14:conditionalFormatting xmlns:xm="http://schemas.microsoft.com/office/excel/2006/main">
          <x14:cfRule type="expression" priority="83" id="{370BD823-4F24-4B0C-964A-2B2EB3F4EEFF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F127:G128</xm:sqref>
        </x14:conditionalFormatting>
        <x14:conditionalFormatting xmlns:xm="http://schemas.microsoft.com/office/excel/2006/main">
          <x14:cfRule type="expression" priority="78" id="{98FDBAFC-1A77-44F5-B840-DB9A5F5E2515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79" id="{07FA6FCD-4582-4C3C-83B5-AEBF06E4B2F6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I127:I128 K127:L128</xm:sqref>
        </x14:conditionalFormatting>
        <x14:conditionalFormatting xmlns:xm="http://schemas.microsoft.com/office/excel/2006/main">
          <x14:cfRule type="expression" priority="80" id="{80A526CE-4749-4084-B631-6A7E2ACD2292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I127:L128</xm:sqref>
        </x14:conditionalFormatting>
        <x14:conditionalFormatting xmlns:xm="http://schemas.microsoft.com/office/excel/2006/main">
          <x14:cfRule type="expression" priority="67" id="{68FBD1EA-35AD-4298-ADE8-DC99036B2F2D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L107</xm:sqref>
        </x14:conditionalFormatting>
        <x14:conditionalFormatting xmlns:xm="http://schemas.microsoft.com/office/excel/2006/main">
          <x14:cfRule type="expression" priority="57" id="{219676DC-8891-4C06-84CD-7D8729F243FE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L32</xm:sqref>
        </x14:conditionalFormatting>
        <x14:conditionalFormatting xmlns:xm="http://schemas.microsoft.com/office/excel/2006/main">
          <x14:cfRule type="expression" priority="29" id="{EDBA8E86-F471-4615-A7B6-F07AC59E2AA7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Q158</xm:sqref>
        </x14:conditionalFormatting>
        <x14:conditionalFormatting xmlns:xm="http://schemas.microsoft.com/office/excel/2006/main">
          <x14:cfRule type="expression" priority="28" id="{7E5F62C5-01F3-4312-9522-3CA21B9852D2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Q148</xm:sqref>
        </x14:conditionalFormatting>
        <x14:conditionalFormatting xmlns:xm="http://schemas.microsoft.com/office/excel/2006/main">
          <x14:cfRule type="expression" priority="14" id="{16CA40E2-E223-4BD3-880A-797208DAFBCE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Q60</xm:sqref>
        </x14:conditionalFormatting>
        <x14:conditionalFormatting xmlns:xm="http://schemas.microsoft.com/office/excel/2006/main">
          <x14:cfRule type="expression" priority="10" id="{6502CD86-F03C-459C-8583-FC938A6255AD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C91:E91</xm:sqref>
        </x14:conditionalFormatting>
        <x14:conditionalFormatting xmlns:xm="http://schemas.microsoft.com/office/excel/2006/main">
          <x14:cfRule type="expression" priority="7" id="{F167468D-7834-4377-8F05-85886025540D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8" id="{A6035808-D7DD-4834-AF9B-6CBC8E95E754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N9:N10</xm:sqref>
        </x14:conditionalFormatting>
        <x14:conditionalFormatting xmlns:xm="http://schemas.microsoft.com/office/excel/2006/main">
          <x14:cfRule type="expression" priority="9" id="{440DCFEB-2D6D-4328-8A4A-6B0A12242F47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N9:O10</xm:sqref>
        </x14:conditionalFormatting>
        <x14:conditionalFormatting xmlns:xm="http://schemas.microsoft.com/office/excel/2006/main">
          <x14:cfRule type="expression" priority="1" id="{7E882D49-6CCE-4935-A441-15FE10F1A8E9}">
            <xm:f>'D:\Users\UTILIS~1\AppData\Local\Temp\[PEP-RE0001-ed3-EN-2016_03_29-Verification_report - All in one-V20190328-1.xlsx]Lists'!#REF!</xm:f>
            <x14:dxf>
              <fill>
                <patternFill>
                  <bgColor rgb="FFEE1712"/>
                </patternFill>
              </fill>
            </x14:dxf>
          </x14:cfRule>
          <x14:cfRule type="expression" priority="2" id="{9DB0CD13-A6EE-47EA-A9B5-3074E9469ACC}">
            <xm:f>'D:\Users\UTILIS~1\AppData\Local\Temp\[PEP-RE0001-ed3-EN-2016_03_29-Verification_report - All in one-V20190328-1.xlsx]Lists'!#REF!</xm:f>
            <x14:dxf>
              <fill>
                <patternFill>
                  <bgColor rgb="FFC1EE32"/>
                </patternFill>
              </fill>
            </x14:dxf>
          </x14:cfRule>
          <xm:sqref>O185:O187</xm:sqref>
        </x14:conditionalFormatting>
        <x14:conditionalFormatting xmlns:xm="http://schemas.microsoft.com/office/excel/2006/main">
          <x14:cfRule type="expression" priority="3" id="{1DD83326-DD7C-443C-A1EE-AB9A9828C854}">
            <xm:f>'D:\Users\UTILIS~1\AppData\Local\Temp\[PEP-RE0001-ed3-EN-2016_03_29-Verification_report - All in one-V20190328-1.xlsx]Lists'!#REF!</xm:f>
            <x14:dxf>
              <fill>
                <patternFill>
                  <bgColor rgb="FFFFFF66"/>
                </patternFill>
              </fill>
            </x14:dxf>
          </x14:cfRule>
          <xm:sqref>N185:O187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85446E-D01B-423D-A4D7-1ACC18BCD4BB}">
          <x14:formula1>
            <xm:f>'C:\Users\UTILIS~1\AppData\Local\Temp\[PEP-RE0001-ed3-EN-2016_03_29-Verification_report - All in one-V20190328-1.xlsx]Lists'!#REF!</xm:f>
          </x14:formula1>
          <xm:sqref>F1 F9:F10</xm:sqref>
        </x14:dataValidation>
        <x14:dataValidation type="list" allowBlank="1" showInputMessage="1" showErrorMessage="1" xr:uid="{B0B1C7E8-2672-4036-A653-5E35C883E7EA}">
          <x14:formula1>
            <xm:f>Listes!$B$68:$B$74</xm:f>
          </x14:formula1>
          <xm:sqref>F11:F184 N11:N184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3480B-6EA6-421A-906E-F3418A3BB257}">
  <sheetPr codeName="Feuil9"/>
  <dimension ref="A1:G38"/>
  <sheetViews>
    <sheetView zoomScaleNormal="100" workbookViewId="0">
      <selection activeCell="E15" sqref="E15"/>
    </sheetView>
  </sheetViews>
  <sheetFormatPr baseColWidth="10" defaultRowHeight="15"/>
  <cols>
    <col min="1" max="1" width="55" customWidth="1"/>
    <col min="2" max="2" width="16.5703125" customWidth="1"/>
    <col min="3" max="3" width="20.28515625" customWidth="1"/>
    <col min="4" max="4" width="3.42578125" customWidth="1"/>
    <col min="5" max="5" width="35.28515625" customWidth="1"/>
    <col min="7" max="7" width="19.42578125" customWidth="1"/>
  </cols>
  <sheetData>
    <row r="1" spans="1:7">
      <c r="A1" s="419" t="s">
        <v>732</v>
      </c>
      <c r="B1" s="419" t="s">
        <v>794</v>
      </c>
      <c r="C1" s="419" t="s">
        <v>795</v>
      </c>
      <c r="D1" s="419"/>
      <c r="E1" s="419" t="s">
        <v>733</v>
      </c>
      <c r="F1" s="419" t="s">
        <v>794</v>
      </c>
      <c r="G1" s="419" t="s">
        <v>795</v>
      </c>
    </row>
    <row r="2" spans="1:7">
      <c r="A2" s="72" t="s">
        <v>701</v>
      </c>
      <c r="B2" t="s">
        <v>671</v>
      </c>
      <c r="E2" s="72" t="s">
        <v>670</v>
      </c>
      <c r="F2" t="s">
        <v>671</v>
      </c>
    </row>
    <row r="3" spans="1:7">
      <c r="A3" s="72" t="s">
        <v>702</v>
      </c>
      <c r="B3" t="s">
        <v>671</v>
      </c>
      <c r="E3" s="72" t="s">
        <v>672</v>
      </c>
      <c r="F3" t="s">
        <v>673</v>
      </c>
    </row>
    <row r="4" spans="1:7">
      <c r="A4" s="72" t="s">
        <v>703</v>
      </c>
      <c r="B4" t="s">
        <v>671</v>
      </c>
      <c r="E4" s="72" t="s">
        <v>674</v>
      </c>
      <c r="F4" t="s">
        <v>675</v>
      </c>
    </row>
    <row r="5" spans="1:7">
      <c r="A5" s="72" t="s">
        <v>704</v>
      </c>
      <c r="B5" t="s">
        <v>671</v>
      </c>
      <c r="E5" s="72" t="s">
        <v>676</v>
      </c>
      <c r="F5" t="s">
        <v>677</v>
      </c>
    </row>
    <row r="6" spans="1:7">
      <c r="A6" s="72" t="s">
        <v>705</v>
      </c>
      <c r="B6" s="72" t="s">
        <v>706</v>
      </c>
      <c r="C6" s="72"/>
      <c r="E6" s="72" t="s">
        <v>705</v>
      </c>
      <c r="F6" s="72" t="s">
        <v>706</v>
      </c>
    </row>
    <row r="7" spans="1:7">
      <c r="A7" s="72" t="s">
        <v>707</v>
      </c>
      <c r="B7" s="72" t="s">
        <v>708</v>
      </c>
      <c r="C7" s="72"/>
    </row>
    <row r="8" spans="1:7">
      <c r="A8" s="72" t="s">
        <v>709</v>
      </c>
      <c r="B8" s="72" t="s">
        <v>710</v>
      </c>
      <c r="C8" s="72"/>
    </row>
    <row r="9" spans="1:7">
      <c r="A9" s="72" t="s">
        <v>711</v>
      </c>
      <c r="B9" s="72" t="s">
        <v>712</v>
      </c>
      <c r="C9" s="72"/>
    </row>
    <row r="10" spans="1:7">
      <c r="A10" s="72" t="s">
        <v>713</v>
      </c>
      <c r="B10" s="72" t="s">
        <v>714</v>
      </c>
      <c r="C10" s="72"/>
    </row>
    <row r="11" spans="1:7">
      <c r="A11" s="72" t="s">
        <v>715</v>
      </c>
      <c r="B11" s="72" t="s">
        <v>716</v>
      </c>
      <c r="C11" s="72"/>
    </row>
    <row r="12" spans="1:7">
      <c r="A12" s="72" t="s">
        <v>717</v>
      </c>
      <c r="B12" s="72" t="s">
        <v>678</v>
      </c>
      <c r="C12" s="72"/>
    </row>
    <row r="13" spans="1:7">
      <c r="A13" s="72" t="s">
        <v>718</v>
      </c>
      <c r="B13" s="72" t="s">
        <v>699</v>
      </c>
      <c r="C13" s="72"/>
    </row>
    <row r="14" spans="1:7">
      <c r="A14" s="72" t="s">
        <v>719</v>
      </c>
      <c r="B14" s="72" t="s">
        <v>720</v>
      </c>
      <c r="C14" s="72"/>
    </row>
    <row r="15" spans="1:7">
      <c r="A15" s="72" t="s">
        <v>721</v>
      </c>
      <c r="B15" s="72" t="s">
        <v>722</v>
      </c>
      <c r="C15" s="72"/>
    </row>
    <row r="16" spans="1:7">
      <c r="A16" s="72" t="s">
        <v>723</v>
      </c>
      <c r="B16" s="72" t="s">
        <v>724</v>
      </c>
      <c r="C16" s="72"/>
    </row>
    <row r="17" spans="1:3">
      <c r="A17" s="72" t="s">
        <v>725</v>
      </c>
      <c r="B17" s="72" t="s">
        <v>726</v>
      </c>
      <c r="C17" s="72"/>
    </row>
    <row r="18" spans="1:3">
      <c r="A18" s="72" t="s">
        <v>727</v>
      </c>
      <c r="B18" s="72" t="s">
        <v>728</v>
      </c>
      <c r="C18" s="72"/>
    </row>
    <row r="19" spans="1:3">
      <c r="A19" s="72" t="s">
        <v>729</v>
      </c>
      <c r="B19" s="72" t="s">
        <v>728</v>
      </c>
      <c r="C19" s="72"/>
    </row>
    <row r="20" spans="1:3">
      <c r="A20" s="72" t="s">
        <v>730</v>
      </c>
      <c r="B20" s="72" t="s">
        <v>731</v>
      </c>
      <c r="C20" s="72"/>
    </row>
    <row r="21" spans="1:3">
      <c r="A21" s="72" t="s">
        <v>681</v>
      </c>
      <c r="B21" s="72" t="s">
        <v>679</v>
      </c>
      <c r="C21" s="72"/>
    </row>
    <row r="22" spans="1:3">
      <c r="A22" s="72" t="s">
        <v>682</v>
      </c>
      <c r="B22" s="72" t="s">
        <v>679</v>
      </c>
      <c r="C22" s="72"/>
    </row>
    <row r="23" spans="1:3">
      <c r="A23" s="72" t="s">
        <v>683</v>
      </c>
      <c r="B23" s="72" t="s">
        <v>679</v>
      </c>
      <c r="C23" s="72"/>
    </row>
    <row r="24" spans="1:3">
      <c r="A24" s="72" t="s">
        <v>684</v>
      </c>
      <c r="B24" s="72" t="s">
        <v>679</v>
      </c>
      <c r="C24" s="72"/>
    </row>
    <row r="25" spans="1:3">
      <c r="A25" s="72" t="s">
        <v>685</v>
      </c>
      <c r="B25" s="72" t="s">
        <v>679</v>
      </c>
      <c r="C25" s="72"/>
    </row>
    <row r="26" spans="1:3">
      <c r="A26" s="72" t="s">
        <v>686</v>
      </c>
      <c r="B26" s="72" t="s">
        <v>679</v>
      </c>
      <c r="C26" s="72"/>
    </row>
    <row r="27" spans="1:3">
      <c r="A27" s="72" t="s">
        <v>687</v>
      </c>
      <c r="B27" s="72" t="s">
        <v>688</v>
      </c>
      <c r="C27" s="72"/>
    </row>
    <row r="28" spans="1:3">
      <c r="A28" s="72" t="s">
        <v>689</v>
      </c>
      <c r="B28" s="72" t="s">
        <v>679</v>
      </c>
      <c r="C28" s="72"/>
    </row>
    <row r="29" spans="1:3">
      <c r="A29" s="72" t="s">
        <v>690</v>
      </c>
      <c r="B29" s="72" t="s">
        <v>679</v>
      </c>
      <c r="C29" s="72"/>
    </row>
    <row r="30" spans="1:3">
      <c r="A30" s="72" t="s">
        <v>691</v>
      </c>
      <c r="B30" s="72" t="s">
        <v>680</v>
      </c>
      <c r="C30" s="72"/>
    </row>
    <row r="31" spans="1:3">
      <c r="A31" s="72" t="s">
        <v>692</v>
      </c>
      <c r="B31" s="72" t="s">
        <v>688</v>
      </c>
      <c r="C31" s="72"/>
    </row>
    <row r="32" spans="1:3">
      <c r="A32" s="72" t="s">
        <v>693</v>
      </c>
      <c r="B32" s="72" t="s">
        <v>688</v>
      </c>
      <c r="C32" s="72"/>
    </row>
    <row r="33" spans="1:3">
      <c r="A33" s="72" t="s">
        <v>694</v>
      </c>
      <c r="B33" s="72" t="s">
        <v>688</v>
      </c>
      <c r="C33" s="72"/>
    </row>
    <row r="34" spans="1:3">
      <c r="A34" s="72" t="s">
        <v>695</v>
      </c>
      <c r="B34" s="72" t="s">
        <v>688</v>
      </c>
      <c r="C34" s="72"/>
    </row>
    <row r="35" spans="1:3">
      <c r="A35" s="72" t="s">
        <v>696</v>
      </c>
      <c r="B35" s="72" t="s">
        <v>688</v>
      </c>
      <c r="C35" s="72"/>
    </row>
    <row r="36" spans="1:3">
      <c r="A36" s="72" t="s">
        <v>697</v>
      </c>
      <c r="B36" s="72" t="s">
        <v>688</v>
      </c>
      <c r="C36" s="72"/>
    </row>
    <row r="37" spans="1:3">
      <c r="A37" s="72" t="s">
        <v>698</v>
      </c>
      <c r="B37" s="72" t="s">
        <v>699</v>
      </c>
      <c r="C37" s="72"/>
    </row>
    <row r="38" spans="1:3">
      <c r="A38" s="72" t="s">
        <v>700</v>
      </c>
      <c r="B38" s="72" t="s">
        <v>699</v>
      </c>
      <c r="C38" s="7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F6F73-33B0-4872-B5FA-13ACF0A84F61}">
  <sheetPr codeName="Feuil11">
    <pageSetUpPr fitToPage="1"/>
  </sheetPr>
  <dimension ref="A2:I43"/>
  <sheetViews>
    <sheetView view="pageBreakPreview" zoomScale="98" zoomScaleNormal="100" zoomScaleSheetLayoutView="98" zoomScalePageLayoutView="84" workbookViewId="0">
      <selection activeCell="I7" sqref="I7"/>
    </sheetView>
  </sheetViews>
  <sheetFormatPr baseColWidth="10" defaultColWidth="11.28515625" defaultRowHeight="15"/>
  <cols>
    <col min="1" max="1" width="4.28515625" style="27" customWidth="1"/>
    <col min="2" max="3" width="12.28515625" style="27" customWidth="1"/>
    <col min="4" max="5" width="11" style="27" customWidth="1"/>
    <col min="6" max="6" width="2.28515625" style="27" customWidth="1"/>
    <col min="7" max="7" width="28.28515625" style="27" customWidth="1"/>
    <col min="8" max="8" width="0.7109375" style="27" customWidth="1"/>
    <col min="9" max="9" width="14.28515625" style="27" customWidth="1"/>
    <col min="10" max="16384" width="11.28515625" style="27"/>
  </cols>
  <sheetData>
    <row r="2" spans="1:9" ht="15.75">
      <c r="D2" s="28"/>
      <c r="E2" s="28"/>
      <c r="G2" s="195"/>
      <c r="H2" s="195"/>
      <c r="I2" s="195" t="s">
        <v>865</v>
      </c>
    </row>
    <row r="3" spans="1:9" ht="15.75">
      <c r="D3" s="28"/>
      <c r="E3" s="28"/>
      <c r="G3" s="738"/>
      <c r="H3" s="195"/>
      <c r="I3" s="195" t="s">
        <v>650</v>
      </c>
    </row>
    <row r="4" spans="1:9" ht="15.75">
      <c r="D4" s="28"/>
      <c r="E4" s="28"/>
      <c r="G4" s="738"/>
      <c r="H4" s="195"/>
      <c r="I4" s="195" t="s">
        <v>867</v>
      </c>
    </row>
    <row r="5" spans="1:9" ht="15.75">
      <c r="D5" s="28"/>
      <c r="E5" s="28"/>
      <c r="G5" s="738"/>
      <c r="H5" s="195"/>
      <c r="I5" s="195" t="s">
        <v>261</v>
      </c>
    </row>
    <row r="6" spans="1:9" ht="15.75">
      <c r="D6" s="28"/>
      <c r="E6" s="28"/>
      <c r="G6" s="738"/>
      <c r="H6" s="195"/>
      <c r="I6" s="195" t="s">
        <v>869</v>
      </c>
    </row>
    <row r="9" spans="1:9" ht="24.75" customHeight="1">
      <c r="A9" s="707" t="s">
        <v>327</v>
      </c>
      <c r="B9" s="707"/>
      <c r="C9" s="707"/>
      <c r="D9" s="707"/>
      <c r="E9" s="707"/>
      <c r="F9" s="707"/>
      <c r="G9" s="707"/>
      <c r="H9" s="707"/>
      <c r="I9" s="707"/>
    </row>
    <row r="10" spans="1:9" ht="24.75" customHeight="1">
      <c r="A10" s="708" t="s">
        <v>263</v>
      </c>
      <c r="B10" s="708"/>
      <c r="C10" s="708"/>
      <c r="D10" s="708"/>
      <c r="E10" s="708"/>
      <c r="F10" s="708"/>
      <c r="G10" s="708"/>
      <c r="H10" s="708"/>
      <c r="I10" s="708"/>
    </row>
    <row r="12" spans="1:9" ht="15.75">
      <c r="A12" s="51"/>
      <c r="B12" s="52"/>
      <c r="C12" s="52"/>
      <c r="D12" s="52"/>
      <c r="E12" s="52"/>
      <c r="F12" s="52"/>
      <c r="G12" s="52"/>
      <c r="H12" s="52"/>
    </row>
    <row r="13" spans="1:9" ht="15.75">
      <c r="A13" s="52"/>
      <c r="B13" s="53"/>
      <c r="C13" s="53"/>
      <c r="D13" s="54"/>
      <c r="E13" s="54"/>
      <c r="F13" s="52"/>
      <c r="G13" s="52"/>
      <c r="H13" s="52"/>
    </row>
    <row r="14" spans="1:9" ht="15.75">
      <c r="A14" s="52"/>
      <c r="B14" s="55" t="s">
        <v>328</v>
      </c>
      <c r="C14" s="53"/>
      <c r="D14" s="54"/>
      <c r="E14" s="54"/>
      <c r="F14" s="52"/>
      <c r="G14" s="52"/>
      <c r="H14" s="52"/>
    </row>
    <row r="15" spans="1:9" ht="15.75">
      <c r="A15" s="52"/>
      <c r="B15" s="53"/>
      <c r="C15" s="53"/>
      <c r="D15" s="54"/>
      <c r="E15" s="54"/>
      <c r="F15" s="52"/>
      <c r="G15" s="52"/>
      <c r="H15" s="52"/>
    </row>
    <row r="16" spans="1:9" ht="15.75">
      <c r="A16" s="52"/>
      <c r="B16" s="53" t="str">
        <f>"With the title : "&amp;'Input Data'!F7&amp;""</f>
        <v>With the title : Title 1</v>
      </c>
      <c r="C16" s="53"/>
      <c r="D16" s="54"/>
      <c r="E16" s="54"/>
      <c r="F16" s="52"/>
      <c r="G16" s="52"/>
      <c r="H16" s="52"/>
    </row>
    <row r="17" spans="1:8" ht="15.75">
      <c r="A17" s="52"/>
      <c r="B17" s="55" t="str">
        <f>"PEP ecopassport number : "&amp;'Input Data'!F6&amp;""</f>
        <v>PEP ecopassport number : XXXX-YYYYY-V01.01-FR</v>
      </c>
      <c r="C17" s="55"/>
      <c r="D17" s="56"/>
      <c r="E17" s="56"/>
      <c r="F17" s="52"/>
      <c r="G17" s="52"/>
      <c r="H17" s="52"/>
    </row>
    <row r="18" spans="1:8" ht="15.75">
      <c r="A18" s="52"/>
      <c r="B18" s="55" t="s">
        <v>329</v>
      </c>
      <c r="C18" s="53">
        <f>'Input Data'!F9</f>
        <v>0</v>
      </c>
      <c r="D18" s="54"/>
      <c r="E18" s="54"/>
      <c r="F18" s="52"/>
      <c r="G18" s="52"/>
      <c r="H18" s="52"/>
    </row>
    <row r="19" spans="1:8" ht="15.75">
      <c r="A19" s="52"/>
      <c r="B19" s="53"/>
      <c r="C19" s="53">
        <f>'Input Data'!F10</f>
        <v>0</v>
      </c>
      <c r="D19" s="53"/>
      <c r="E19" s="57"/>
      <c r="F19" s="57"/>
      <c r="G19" s="57"/>
      <c r="H19" s="52"/>
    </row>
    <row r="20" spans="1:8" ht="15.75">
      <c r="A20" s="52"/>
      <c r="B20" s="53" t="s">
        <v>595</v>
      </c>
      <c r="C20" s="53">
        <f>'Input Data'!F11</f>
        <v>0</v>
      </c>
      <c r="D20" s="53"/>
      <c r="E20" s="57"/>
      <c r="F20" s="57"/>
      <c r="G20" s="57"/>
      <c r="H20" s="52"/>
    </row>
    <row r="21" spans="1:8" ht="15.75">
      <c r="A21" s="52"/>
      <c r="B21" s="53"/>
      <c r="C21" s="53">
        <f>'Input Data'!F12</f>
        <v>0</v>
      </c>
      <c r="D21" s="53"/>
      <c r="E21" s="57"/>
      <c r="F21" s="57"/>
      <c r="G21" s="57"/>
      <c r="H21" s="52"/>
    </row>
    <row r="22" spans="1:8" ht="15.75">
      <c r="A22" s="52"/>
      <c r="B22" s="68" t="str">
        <f>"Publication date :  "&amp;'Input Data'!F13&amp;""</f>
        <v xml:space="preserve">Publication date :  </v>
      </c>
      <c r="C22" s="52"/>
      <c r="D22" s="52"/>
      <c r="E22" s="52"/>
      <c r="F22" s="52"/>
      <c r="G22" s="52"/>
      <c r="H22" s="52"/>
    </row>
    <row r="23" spans="1:8" ht="15.75">
      <c r="A23" s="58"/>
      <c r="B23" s="52"/>
      <c r="C23" s="52"/>
      <c r="D23" s="52"/>
      <c r="E23" s="52"/>
      <c r="F23" s="52"/>
      <c r="G23" s="52"/>
      <c r="H23" s="52"/>
    </row>
    <row r="24" spans="1:8" ht="15.75">
      <c r="A24" s="52"/>
      <c r="B24" s="59" t="str">
        <f>""&amp;'Input Data'!F19&amp;" - "&amp;'Input Data'!F20&amp;", accredited verifier number "&amp;'Input Data'!F21&amp;", declares"</f>
        <v xml:space="preserve"> - , accredited verifier number , declares</v>
      </c>
      <c r="C24" s="59"/>
      <c r="D24" s="52"/>
      <c r="E24" s="57"/>
      <c r="F24" s="57"/>
      <c r="G24" s="57"/>
      <c r="H24" s="52"/>
    </row>
    <row r="25" spans="1:8" ht="15.75">
      <c r="A25" s="52"/>
      <c r="B25" s="59"/>
      <c r="C25" s="59"/>
      <c r="D25" s="52"/>
      <c r="E25" s="57"/>
      <c r="F25" s="57"/>
      <c r="G25" s="57"/>
      <c r="H25" s="52"/>
    </row>
    <row r="26" spans="1:8" ht="19.5" customHeight="1">
      <c r="A26" s="52"/>
      <c r="B26" s="69" t="s">
        <v>330</v>
      </c>
      <c r="C26" s="52"/>
      <c r="D26" s="52"/>
      <c r="E26" s="52"/>
      <c r="F26" s="52"/>
      <c r="G26" s="52"/>
      <c r="H26" s="52"/>
    </row>
    <row r="27" spans="1:8" ht="39" customHeight="1">
      <c r="A27" s="52"/>
      <c r="B27" s="705" t="s">
        <v>820</v>
      </c>
      <c r="C27" s="705"/>
      <c r="D27" s="705"/>
      <c r="E27" s="705"/>
      <c r="F27" s="705"/>
      <c r="G27" s="705"/>
      <c r="H27" s="705"/>
    </row>
    <row r="28" spans="1:8" ht="27.75" customHeight="1">
      <c r="A28" s="52"/>
      <c r="B28" s="705" t="s">
        <v>821</v>
      </c>
      <c r="C28" s="705"/>
      <c r="D28" s="705"/>
      <c r="E28" s="705"/>
      <c r="F28" s="705"/>
      <c r="G28" s="705"/>
      <c r="H28" s="60"/>
    </row>
    <row r="29" spans="1:8" ht="19.5" customHeight="1">
      <c r="A29" s="52"/>
      <c r="B29" s="55" t="s">
        <v>822</v>
      </c>
      <c r="C29" s="52"/>
      <c r="D29" s="52"/>
      <c r="E29" s="52"/>
      <c r="F29" s="52"/>
      <c r="G29" s="52"/>
      <c r="H29" s="52"/>
    </row>
    <row r="30" spans="1:8" ht="57" customHeight="1">
      <c r="A30" s="51"/>
      <c r="B30" s="705" t="str">
        <f>"• that the verified PEP is in conformity with the 'Rules of drafting: PCR of the Program PEP ecopassport' in force ("&amp;'Input Data'!F15&amp;") and, when applicable, with the specific sectoral rules ("&amp;'Input Data'!$F$16&amp;")"</f>
        <v>• that the verified PEP is in conformity with the 'Rules of drafting: PCR of the Program PEP ecopassport' in force (PCR-ed4-EN-2021 09 06) and, when applicable, with the specific sectoral rules (No specific rules)</v>
      </c>
      <c r="C30" s="705"/>
      <c r="D30" s="705"/>
      <c r="E30" s="705"/>
      <c r="F30" s="705"/>
      <c r="G30" s="705"/>
      <c r="H30" s="52"/>
    </row>
    <row r="31" spans="1:8" ht="18.75" customHeight="1">
      <c r="A31" s="52"/>
      <c r="B31" s="706"/>
      <c r="C31" s="706"/>
      <c r="D31" s="706"/>
      <c r="E31" s="706"/>
      <c r="F31" s="706"/>
      <c r="G31" s="706"/>
      <c r="H31" s="70"/>
    </row>
    <row r="32" spans="1:8" ht="13.5" customHeight="1">
      <c r="A32" s="52"/>
      <c r="B32" s="68"/>
      <c r="C32" s="52"/>
      <c r="D32" s="52"/>
      <c r="E32" s="60"/>
      <c r="F32" s="60"/>
      <c r="G32" s="60"/>
      <c r="H32" s="52"/>
    </row>
    <row r="33" spans="1:8" ht="9" customHeight="1">
      <c r="A33" s="52"/>
      <c r="B33" s="52"/>
      <c r="C33" s="52"/>
      <c r="D33" s="52"/>
      <c r="E33" s="52"/>
      <c r="F33" s="52"/>
      <c r="G33" s="52"/>
      <c r="H33" s="52"/>
    </row>
    <row r="34" spans="1:8" ht="49.5" customHeight="1">
      <c r="A34" s="52"/>
      <c r="B34" s="704" t="str">
        <f>IF('Input Data'!F18="yes","• that the PEP ecopassport® is conform to the XP C08-100-1:2014,  if the PEP is registered on french database www.declaration-environnementale.gouv.fr.","")</f>
        <v/>
      </c>
      <c r="C34" s="704"/>
      <c r="D34" s="704"/>
      <c r="E34" s="704"/>
      <c r="F34" s="704"/>
      <c r="G34" s="704"/>
      <c r="H34" s="52"/>
    </row>
    <row r="35" spans="1:8" ht="14.25" customHeight="1">
      <c r="A35" s="52"/>
      <c r="B35" s="61"/>
      <c r="C35" s="62"/>
      <c r="D35" s="52"/>
      <c r="E35" s="52"/>
      <c r="F35" s="52"/>
      <c r="G35" s="52"/>
      <c r="H35" s="52"/>
    </row>
    <row r="36" spans="1:8" ht="14.25" customHeight="1">
      <c r="A36" s="52"/>
      <c r="B36" s="63"/>
      <c r="C36" s="64"/>
      <c r="D36" s="52"/>
      <c r="E36" s="52"/>
      <c r="F36" s="52"/>
      <c r="G36" s="52"/>
      <c r="H36" s="52"/>
    </row>
    <row r="37" spans="1:8" ht="12.75" customHeight="1">
      <c r="A37" s="52"/>
      <c r="B37" s="63"/>
      <c r="C37" s="64"/>
      <c r="D37" s="52"/>
      <c r="E37" s="52"/>
      <c r="F37" s="52"/>
      <c r="G37" s="52"/>
      <c r="H37" s="52"/>
    </row>
    <row r="38" spans="1:8" ht="15" customHeight="1">
      <c r="A38" s="52"/>
      <c r="B38" s="63" t="s">
        <v>331</v>
      </c>
      <c r="C38" s="71">
        <f>'Input Data'!F30</f>
        <v>0</v>
      </c>
      <c r="D38" s="52"/>
      <c r="E38" s="52"/>
      <c r="F38" s="52"/>
      <c r="G38" s="52"/>
      <c r="H38" s="52"/>
    </row>
    <row r="39" spans="1:8" ht="15.75">
      <c r="A39" s="52"/>
      <c r="B39" s="59"/>
      <c r="C39" s="59"/>
      <c r="D39" s="52"/>
      <c r="E39" s="52"/>
      <c r="F39" s="52"/>
      <c r="G39" s="52"/>
      <c r="H39" s="52"/>
    </row>
    <row r="40" spans="1:8" ht="15.75">
      <c r="A40" s="52"/>
      <c r="B40" s="65" t="s">
        <v>332</v>
      </c>
      <c r="C40" s="66"/>
      <c r="D40" s="52"/>
      <c r="E40" s="52"/>
      <c r="F40" s="52"/>
      <c r="G40" s="52"/>
      <c r="H40" s="52"/>
    </row>
    <row r="41" spans="1:8" ht="15.75">
      <c r="A41" s="52"/>
      <c r="B41" s="65"/>
      <c r="C41" s="66"/>
      <c r="D41" s="52"/>
      <c r="E41" s="52"/>
      <c r="F41" s="67"/>
      <c r="G41" s="52"/>
      <c r="H41" s="52"/>
    </row>
    <row r="42" spans="1:8" ht="15.75">
      <c r="A42" s="52"/>
      <c r="B42" s="65"/>
      <c r="C42" s="66"/>
      <c r="D42" s="52"/>
      <c r="E42" s="52"/>
      <c r="F42" s="52"/>
      <c r="G42" s="52"/>
      <c r="H42" s="52"/>
    </row>
    <row r="43" spans="1:8" ht="15.75">
      <c r="A43" s="52"/>
      <c r="B43" s="59"/>
      <c r="C43" s="59"/>
      <c r="D43" s="52"/>
      <c r="E43" s="52"/>
      <c r="F43" s="52"/>
      <c r="G43" s="52"/>
      <c r="H43" s="52"/>
    </row>
  </sheetData>
  <mergeCells count="7">
    <mergeCell ref="A9:I9"/>
    <mergeCell ref="A10:I10"/>
    <mergeCell ref="B34:G34"/>
    <mergeCell ref="B30:G30"/>
    <mergeCell ref="B27:H27"/>
    <mergeCell ref="B28:G28"/>
    <mergeCell ref="B31:G31"/>
  </mergeCells>
  <pageMargins left="0.51181102362204722" right="0.55118110236220474" top="0.74803149606299213" bottom="0.9055118110236221" header="0.31496062992125984" footer="0.62992125984251968"/>
  <pageSetup paperSize="9" scale="90" orientation="portrait" r:id="rId1"/>
  <headerFooter>
    <oddFooter xml:space="preserve">&amp;L
PEP-RE0002-ed3-EN-10 07 2019                                                                              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PDF_Export">
                <anchor moveWithCells="1" sizeWithCells="1">
                  <from>
                    <xdr:col>9</xdr:col>
                    <xdr:colOff>209550</xdr:colOff>
                    <xdr:row>0</xdr:row>
                    <xdr:rowOff>171450</xdr:rowOff>
                  </from>
                  <to>
                    <xdr:col>11</xdr:col>
                    <xdr:colOff>514350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C7405-20E4-492E-969F-AC86E6008DDF}">
  <sheetPr codeName="Feuil10">
    <pageSetUpPr fitToPage="1"/>
  </sheetPr>
  <dimension ref="A2:I43"/>
  <sheetViews>
    <sheetView view="pageBreakPreview" zoomScale="98" zoomScaleNormal="100" zoomScaleSheetLayoutView="98" zoomScalePageLayoutView="84" workbookViewId="0">
      <selection activeCell="I7" sqref="I7"/>
    </sheetView>
  </sheetViews>
  <sheetFormatPr baseColWidth="10" defaultColWidth="11.28515625" defaultRowHeight="15"/>
  <cols>
    <col min="1" max="1" width="4.28515625" style="27" customWidth="1"/>
    <col min="2" max="3" width="12.28515625" style="27" customWidth="1"/>
    <col min="4" max="5" width="11" style="27" customWidth="1"/>
    <col min="6" max="6" width="2.28515625" style="27" customWidth="1"/>
    <col min="7" max="7" width="28.28515625" style="27" customWidth="1"/>
    <col min="8" max="8" width="0.5703125" style="27" customWidth="1"/>
    <col min="9" max="9" width="17.85546875" style="27" customWidth="1"/>
    <col min="10" max="16384" width="11.28515625" style="27"/>
  </cols>
  <sheetData>
    <row r="2" spans="1:9" ht="15.75">
      <c r="D2" s="28"/>
      <c r="E2" s="28"/>
      <c r="G2" s="195"/>
      <c r="H2" s="195"/>
      <c r="I2" s="195" t="s">
        <v>866</v>
      </c>
    </row>
    <row r="3" spans="1:9" ht="15.75">
      <c r="D3" s="28"/>
      <c r="E3" s="28"/>
      <c r="G3" s="738"/>
      <c r="H3" s="195"/>
      <c r="I3" s="195" t="s">
        <v>812</v>
      </c>
    </row>
    <row r="4" spans="1:9" ht="15.75">
      <c r="D4" s="28"/>
      <c r="E4" s="28"/>
      <c r="G4" s="738"/>
      <c r="H4" s="195"/>
      <c r="I4" s="195" t="s">
        <v>868</v>
      </c>
    </row>
    <row r="5" spans="1:9" ht="15.75">
      <c r="D5" s="28"/>
      <c r="E5" s="28"/>
      <c r="G5" s="738"/>
      <c r="H5" s="195"/>
      <c r="I5" s="195" t="s">
        <v>813</v>
      </c>
    </row>
    <row r="6" spans="1:9" ht="15.75">
      <c r="D6" s="28"/>
      <c r="E6" s="28"/>
      <c r="G6" s="738"/>
      <c r="H6" s="195"/>
      <c r="I6" s="195" t="s">
        <v>870</v>
      </c>
    </row>
    <row r="9" spans="1:9" ht="24.75" customHeight="1">
      <c r="A9" s="707" t="s">
        <v>811</v>
      </c>
      <c r="B9" s="707"/>
      <c r="C9" s="707"/>
      <c r="D9" s="707"/>
      <c r="E9" s="707"/>
      <c r="F9" s="707"/>
      <c r="G9" s="707"/>
      <c r="H9" s="707"/>
      <c r="I9" s="707"/>
    </row>
    <row r="10" spans="1:9" ht="24.75" customHeight="1">
      <c r="A10" s="708" t="s">
        <v>263</v>
      </c>
      <c r="B10" s="708"/>
      <c r="C10" s="708"/>
      <c r="D10" s="708"/>
      <c r="E10" s="708"/>
      <c r="F10" s="708"/>
      <c r="G10" s="708"/>
      <c r="H10" s="708"/>
      <c r="I10" s="708"/>
    </row>
    <row r="12" spans="1:9" ht="15.75">
      <c r="A12" s="51"/>
      <c r="B12" s="52"/>
      <c r="C12" s="52"/>
      <c r="D12" s="52"/>
      <c r="E12" s="52"/>
      <c r="F12" s="52"/>
      <c r="G12" s="52"/>
      <c r="H12" s="52"/>
    </row>
    <row r="13" spans="1:9" ht="15.75">
      <c r="A13" s="52"/>
      <c r="B13" s="53"/>
      <c r="C13" s="53"/>
      <c r="D13" s="54"/>
      <c r="E13" s="54"/>
      <c r="F13" s="52"/>
      <c r="G13" s="52"/>
      <c r="H13" s="52"/>
    </row>
    <row r="14" spans="1:9" ht="15.75">
      <c r="A14" s="52"/>
      <c r="B14" s="55" t="s">
        <v>814</v>
      </c>
      <c r="C14" s="53"/>
      <c r="D14" s="54"/>
      <c r="E14" s="54"/>
      <c r="F14" s="52"/>
      <c r="G14" s="52"/>
      <c r="H14" s="52"/>
    </row>
    <row r="15" spans="1:9" ht="15.75">
      <c r="A15" s="52"/>
      <c r="B15" s="53"/>
      <c r="C15" s="53"/>
      <c r="D15" s="54"/>
      <c r="E15" s="54"/>
      <c r="F15" s="52"/>
      <c r="G15" s="52"/>
      <c r="H15" s="52"/>
    </row>
    <row r="16" spans="1:9" ht="15.75">
      <c r="A16" s="52"/>
      <c r="B16" s="53" t="str">
        <f>"Portant le titre : "&amp;'Input Data'!F7&amp;""</f>
        <v>Portant le titre : Title 1</v>
      </c>
      <c r="C16" s="53"/>
      <c r="D16" s="54"/>
      <c r="E16" s="54"/>
      <c r="F16" s="52"/>
      <c r="G16" s="52"/>
      <c r="H16" s="52"/>
    </row>
    <row r="17" spans="1:8" ht="15.75">
      <c r="A17" s="52"/>
      <c r="B17" s="55" t="str">
        <f>"PEP ecopassport n° : "&amp;'Input Data'!F6&amp;""</f>
        <v>PEP ecopassport n° : XXXX-YYYYY-V01.01-FR</v>
      </c>
      <c r="C17" s="55"/>
      <c r="D17" s="56"/>
      <c r="E17" s="56"/>
      <c r="F17" s="52"/>
      <c r="G17" s="52"/>
      <c r="H17" s="52"/>
    </row>
    <row r="18" spans="1:8" ht="15.75">
      <c r="A18" s="52"/>
      <c r="B18" s="55" t="s">
        <v>815</v>
      </c>
      <c r="C18" s="53">
        <f>'Input Data'!F9</f>
        <v>0</v>
      </c>
      <c r="D18" s="54"/>
      <c r="E18" s="54"/>
      <c r="F18" s="52"/>
      <c r="G18" s="52"/>
      <c r="H18" s="52"/>
    </row>
    <row r="19" spans="1:8" ht="15.75">
      <c r="A19" s="52"/>
      <c r="B19" s="53"/>
      <c r="C19" s="53">
        <f>'Input Data'!F10</f>
        <v>0</v>
      </c>
      <c r="D19" s="53"/>
      <c r="E19" s="57"/>
      <c r="F19" s="57"/>
      <c r="G19" s="57"/>
      <c r="H19" s="52"/>
    </row>
    <row r="20" spans="1:8" ht="15.75">
      <c r="A20" s="52"/>
      <c r="B20" s="53" t="s">
        <v>560</v>
      </c>
      <c r="C20" s="53">
        <f>'Input Data'!F11</f>
        <v>0</v>
      </c>
      <c r="D20" s="53"/>
      <c r="E20" s="57"/>
      <c r="F20" s="57"/>
      <c r="G20" s="57"/>
      <c r="H20" s="52"/>
    </row>
    <row r="21" spans="1:8" ht="15.75">
      <c r="A21" s="52"/>
      <c r="B21" s="53"/>
      <c r="C21" s="53">
        <f>'Input Data'!F12</f>
        <v>0</v>
      </c>
      <c r="D21" s="53"/>
      <c r="E21" s="57"/>
      <c r="F21" s="57"/>
      <c r="G21" s="57"/>
      <c r="H21" s="52"/>
    </row>
    <row r="22" spans="1:8" ht="15.75">
      <c r="A22" s="52"/>
      <c r="B22" s="68" t="str">
        <f>"Date d'édition :  "&amp;'Input Data'!F13&amp;""</f>
        <v xml:space="preserve">Date d'édition :  </v>
      </c>
      <c r="C22" s="52"/>
      <c r="D22" s="52"/>
      <c r="E22" s="52"/>
      <c r="F22" s="52"/>
      <c r="G22" s="52"/>
      <c r="H22" s="52"/>
    </row>
    <row r="23" spans="1:8" ht="15.75">
      <c r="A23" s="58"/>
      <c r="B23" s="52"/>
      <c r="C23" s="52"/>
      <c r="D23" s="52"/>
      <c r="E23" s="52"/>
      <c r="F23" s="52"/>
      <c r="G23" s="52"/>
      <c r="H23" s="52"/>
    </row>
    <row r="24" spans="1:8" ht="15.75">
      <c r="A24" s="52"/>
      <c r="B24" s="59" t="str">
        <f>""&amp;'Input Data'!F19&amp;" - "&amp;'Input Data'!F20&amp;", numéro de vérificateur habilité "&amp;'Input Data'!F21&amp;", declare sur l'honneur"</f>
        <v xml:space="preserve"> - , numéro de vérificateur habilité , declare sur l'honneur</v>
      </c>
      <c r="C24" s="59"/>
      <c r="D24" s="52"/>
      <c r="E24" s="57"/>
      <c r="F24" s="57"/>
      <c r="G24" s="57"/>
      <c r="H24" s="52"/>
    </row>
    <row r="25" spans="1:8" ht="15.75">
      <c r="A25" s="52"/>
      <c r="B25" s="59"/>
      <c r="C25" s="59"/>
      <c r="D25" s="52"/>
      <c r="E25" s="57"/>
      <c r="F25" s="57"/>
      <c r="G25" s="57"/>
      <c r="H25" s="52"/>
    </row>
    <row r="26" spans="1:8" ht="19.5" customHeight="1">
      <c r="A26" s="52"/>
      <c r="B26" s="55" t="s">
        <v>816</v>
      </c>
      <c r="C26" s="52"/>
      <c r="D26" s="52"/>
      <c r="E26" s="52"/>
      <c r="F26" s="52"/>
      <c r="G26" s="52"/>
      <c r="H26" s="52"/>
    </row>
    <row r="27" spans="1:8" ht="39" customHeight="1">
      <c r="A27" s="52"/>
      <c r="B27" s="705" t="s">
        <v>817</v>
      </c>
      <c r="C27" s="705"/>
      <c r="D27" s="705"/>
      <c r="E27" s="705"/>
      <c r="F27" s="705"/>
      <c r="G27" s="705"/>
      <c r="H27" s="705"/>
    </row>
    <row r="28" spans="1:8" ht="27.75" customHeight="1">
      <c r="A28" s="52"/>
      <c r="B28" s="705" t="s">
        <v>819</v>
      </c>
      <c r="C28" s="705"/>
      <c r="D28" s="705"/>
      <c r="E28" s="705"/>
      <c r="F28" s="705"/>
      <c r="G28" s="705"/>
      <c r="H28" s="60"/>
    </row>
    <row r="29" spans="1:8" ht="19.5" customHeight="1">
      <c r="A29" s="52"/>
      <c r="B29" s="55" t="s">
        <v>818</v>
      </c>
      <c r="C29" s="52"/>
      <c r="D29" s="52"/>
      <c r="E29" s="52"/>
      <c r="F29" s="52"/>
      <c r="G29" s="52"/>
      <c r="H29" s="52"/>
    </row>
    <row r="30" spans="1:8" ht="48.75" customHeight="1">
      <c r="A30" s="51"/>
      <c r="B30" s="705" t="str">
        <f>"• que le PEP vérifié est conforme aux « Règles de rédaction : PCR du Programme PEP ecopassport »  en vigueur ("&amp;'Input Data'!F15&amp;") et, lorsque nécesaire, aux règles spécifiques sectorielles ("&amp;'Input Data'!F16&amp;")"</f>
        <v>• que le PEP vérifié est conforme aux « Règles de rédaction : PCR du Programme PEP ecopassport »  en vigueur (PCR-ed4-EN-2021 09 06) et, lorsque nécesaire, aux règles spécifiques sectorielles (No specific rules)</v>
      </c>
      <c r="C30" s="705"/>
      <c r="D30" s="705"/>
      <c r="E30" s="705"/>
      <c r="F30" s="705"/>
      <c r="G30" s="705"/>
      <c r="H30" s="705"/>
    </row>
    <row r="31" spans="1:8" ht="18.75" customHeight="1">
      <c r="A31" s="52"/>
      <c r="B31" s="706"/>
      <c r="C31" s="706"/>
      <c r="D31" s="706"/>
      <c r="E31" s="706"/>
      <c r="F31" s="706"/>
      <c r="G31" s="706"/>
      <c r="H31" s="70"/>
    </row>
    <row r="32" spans="1:8" ht="13.5" customHeight="1">
      <c r="A32" s="52"/>
      <c r="B32" s="68"/>
      <c r="C32" s="52"/>
      <c r="D32" s="52"/>
      <c r="E32" s="60"/>
      <c r="F32" s="60"/>
      <c r="G32" s="60"/>
      <c r="H32" s="52"/>
    </row>
    <row r="33" spans="1:8" ht="9" customHeight="1">
      <c r="A33" s="52"/>
      <c r="B33" s="52"/>
      <c r="C33" s="52"/>
      <c r="D33" s="52"/>
      <c r="E33" s="52"/>
      <c r="F33" s="52"/>
      <c r="G33" s="52"/>
      <c r="H33" s="52"/>
    </row>
    <row r="34" spans="1:8" ht="49.5" customHeight="1">
      <c r="A34" s="52"/>
      <c r="B34" s="704" t="str">
        <f>IF('Input Data'!F18="yes","• that the PEP ecopassport® is conform to the XP C08-100-1:2014,  if the PEP is registered on french database www.declaration-environnementale.gouv.fr.","")</f>
        <v/>
      </c>
      <c r="C34" s="704"/>
      <c r="D34" s="704"/>
      <c r="E34" s="704"/>
      <c r="F34" s="704"/>
      <c r="G34" s="704"/>
      <c r="H34" s="52"/>
    </row>
    <row r="35" spans="1:8" ht="14.25" customHeight="1">
      <c r="A35" s="52"/>
      <c r="B35" s="61"/>
      <c r="C35" s="62"/>
      <c r="D35" s="52"/>
      <c r="E35" s="52"/>
      <c r="F35" s="52"/>
      <c r="G35" s="52"/>
      <c r="H35" s="52"/>
    </row>
    <row r="36" spans="1:8" ht="14.25" customHeight="1">
      <c r="A36" s="52"/>
      <c r="B36" s="63"/>
      <c r="C36" s="64"/>
      <c r="D36" s="52"/>
      <c r="E36" s="52"/>
      <c r="F36" s="52"/>
      <c r="G36" s="52"/>
      <c r="H36" s="52"/>
    </row>
    <row r="37" spans="1:8" ht="12.75" customHeight="1">
      <c r="A37" s="52"/>
      <c r="B37" s="63"/>
      <c r="C37" s="64"/>
      <c r="D37" s="52"/>
      <c r="E37" s="52"/>
      <c r="F37" s="52"/>
      <c r="G37" s="52"/>
      <c r="H37" s="52"/>
    </row>
    <row r="38" spans="1:8" ht="15" customHeight="1">
      <c r="A38" s="52"/>
      <c r="B38" s="63" t="s">
        <v>331</v>
      </c>
      <c r="C38" s="71">
        <f>'Input Data'!F30</f>
        <v>0</v>
      </c>
      <c r="D38" s="52"/>
      <c r="E38" s="52"/>
      <c r="F38" s="52"/>
      <c r="G38" s="52"/>
      <c r="H38" s="52"/>
    </row>
    <row r="39" spans="1:8" ht="15.75">
      <c r="A39" s="52"/>
      <c r="B39" s="59"/>
      <c r="C39" s="59"/>
      <c r="D39" s="52"/>
      <c r="E39" s="52"/>
      <c r="F39" s="52"/>
      <c r="G39" s="52"/>
      <c r="H39" s="52"/>
    </row>
    <row r="40" spans="1:8" ht="15.75">
      <c r="A40" s="52"/>
      <c r="B40" s="65" t="s">
        <v>332</v>
      </c>
      <c r="C40" s="66"/>
      <c r="D40" s="52"/>
      <c r="E40" s="52"/>
      <c r="F40" s="52"/>
      <c r="G40" s="52"/>
      <c r="H40" s="52"/>
    </row>
    <row r="41" spans="1:8" ht="15.75">
      <c r="A41" s="52"/>
      <c r="B41" s="65"/>
      <c r="C41" s="66"/>
      <c r="D41" s="52"/>
      <c r="E41" s="52"/>
      <c r="F41" s="67"/>
      <c r="G41" s="52"/>
      <c r="H41" s="52"/>
    </row>
    <row r="42" spans="1:8" ht="15.75">
      <c r="A42" s="52"/>
      <c r="B42" s="65"/>
      <c r="C42" s="66"/>
      <c r="D42" s="52"/>
      <c r="E42" s="52"/>
      <c r="F42" s="52"/>
      <c r="G42" s="52"/>
      <c r="H42" s="52"/>
    </row>
    <row r="43" spans="1:8" ht="15.75">
      <c r="A43" s="52"/>
      <c r="B43" s="59"/>
      <c r="C43" s="59"/>
      <c r="D43" s="52"/>
      <c r="E43" s="52"/>
      <c r="F43" s="52"/>
      <c r="G43" s="52"/>
      <c r="H43" s="52"/>
    </row>
  </sheetData>
  <mergeCells count="7">
    <mergeCell ref="A9:I9"/>
    <mergeCell ref="A10:I10"/>
    <mergeCell ref="B31:G31"/>
    <mergeCell ref="B34:G34"/>
    <mergeCell ref="B27:H27"/>
    <mergeCell ref="B28:G28"/>
    <mergeCell ref="B30:H30"/>
  </mergeCells>
  <pageMargins left="0.51181102362204722" right="0.55118110236220474" top="0.74803149606299213" bottom="0.9055118110236221" header="0.31496062992125984" footer="0.62992125984251968"/>
  <pageSetup paperSize="9" scale="90" orientation="portrait" r:id="rId1"/>
  <headerFooter>
    <oddFooter xml:space="preserve">&amp;L
PEP-RE0002-ed3-EN-10 07 2019                                                                              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PDF_Export">
                <anchor moveWithCells="1" sizeWithCells="1">
                  <from>
                    <xdr:col>9</xdr:col>
                    <xdr:colOff>209550</xdr:colOff>
                    <xdr:row>0</xdr:row>
                    <xdr:rowOff>171450</xdr:rowOff>
                  </from>
                  <to>
                    <xdr:col>11</xdr:col>
                    <xdr:colOff>514350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2:I44"/>
  <sheetViews>
    <sheetView view="pageBreakPreview" zoomScale="90" zoomScaleNormal="100" zoomScaleSheetLayoutView="90" zoomScalePageLayoutView="84" workbookViewId="0">
      <selection activeCell="A10" sqref="A10:I10"/>
    </sheetView>
  </sheetViews>
  <sheetFormatPr baseColWidth="10" defaultColWidth="11.28515625" defaultRowHeight="15"/>
  <cols>
    <col min="1" max="1" width="4.28515625" style="27" customWidth="1"/>
    <col min="2" max="2" width="23.28515625" style="27" customWidth="1"/>
    <col min="3" max="3" width="2.28515625" style="27" customWidth="1"/>
    <col min="4" max="5" width="11" style="27" customWidth="1"/>
    <col min="6" max="6" width="2.28515625" style="27" customWidth="1"/>
    <col min="7" max="7" width="14.7109375" style="27" customWidth="1"/>
    <col min="8" max="8" width="2.28515625" style="27" customWidth="1"/>
    <col min="9" max="9" width="19.28515625" style="27" customWidth="1"/>
    <col min="10" max="16384" width="11.28515625" style="27"/>
  </cols>
  <sheetData>
    <row r="2" spans="1:9" ht="15.75">
      <c r="D2" s="28"/>
      <c r="E2" s="28"/>
      <c r="H2" s="28"/>
      <c r="I2" s="28" t="s">
        <v>648</v>
      </c>
    </row>
    <row r="3" spans="1:9" ht="15.75">
      <c r="D3" s="28"/>
      <c r="E3" s="28"/>
      <c r="H3" s="28"/>
      <c r="I3" s="28" t="s">
        <v>650</v>
      </c>
    </row>
    <row r="4" spans="1:9" ht="15.75">
      <c r="D4" s="28"/>
      <c r="E4" s="28"/>
      <c r="H4" s="28"/>
      <c r="I4" s="28" t="s">
        <v>651</v>
      </c>
    </row>
    <row r="5" spans="1:9" ht="15.75">
      <c r="D5" s="28"/>
      <c r="E5" s="28"/>
      <c r="H5" s="28"/>
      <c r="I5" s="28" t="s">
        <v>261</v>
      </c>
    </row>
    <row r="6" spans="1:9" ht="15.75">
      <c r="D6" s="28"/>
      <c r="E6" s="28"/>
      <c r="H6" s="28"/>
      <c r="I6" s="195" t="s">
        <v>649</v>
      </c>
    </row>
    <row r="9" spans="1:9" ht="24.75" customHeight="1">
      <c r="A9" s="707" t="s">
        <v>262</v>
      </c>
      <c r="B9" s="707"/>
      <c r="C9" s="707"/>
      <c r="D9" s="707"/>
      <c r="E9" s="707"/>
      <c r="F9" s="707"/>
      <c r="G9" s="707"/>
      <c r="H9" s="707"/>
      <c r="I9" s="707"/>
    </row>
    <row r="10" spans="1:9" ht="24.75" customHeight="1">
      <c r="A10" s="708" t="s">
        <v>263</v>
      </c>
      <c r="B10" s="708"/>
      <c r="C10" s="708"/>
      <c r="D10" s="708"/>
      <c r="E10" s="708"/>
      <c r="F10" s="708"/>
      <c r="G10" s="708"/>
      <c r="H10" s="708"/>
      <c r="I10" s="708"/>
    </row>
    <row r="12" spans="1:9" ht="15.75">
      <c r="A12" s="29" t="s">
        <v>264</v>
      </c>
    </row>
    <row r="13" spans="1:9" ht="15.75">
      <c r="B13" s="30" t="s">
        <v>806</v>
      </c>
      <c r="C13" s="30" t="str">
        <f>'Input Data'!F6</f>
        <v>XXXX-YYYYY-V01.01-FR</v>
      </c>
      <c r="D13" s="37"/>
      <c r="E13" s="37"/>
    </row>
    <row r="14" spans="1:9" ht="15.75">
      <c r="B14" s="30" t="str">
        <f>"- Title : "&amp;'Input Data'!F7&amp;""</f>
        <v>- Title : Title 1</v>
      </c>
      <c r="C14" s="30"/>
      <c r="D14" s="37"/>
      <c r="E14" s="37"/>
    </row>
    <row r="15" spans="1:9" ht="15.75">
      <c r="B15" s="30" t="str">
        <f>"- Author : "&amp;'Input Data'!F8&amp;""</f>
        <v xml:space="preserve">- Author : </v>
      </c>
      <c r="C15" s="30"/>
      <c r="D15" s="37"/>
      <c r="E15" s="37"/>
    </row>
    <row r="16" spans="1:9" ht="15.75">
      <c r="B16" s="30" t="s">
        <v>334</v>
      </c>
      <c r="C16" s="37">
        <f>'Input Data'!F9</f>
        <v>0</v>
      </c>
      <c r="D16" s="37"/>
      <c r="E16" s="37"/>
    </row>
    <row r="17" spans="1:9" ht="15.75">
      <c r="B17" s="31" t="s">
        <v>335</v>
      </c>
      <c r="C17" s="43">
        <f>'Input Data'!F10</f>
        <v>0</v>
      </c>
      <c r="D17" s="43"/>
      <c r="E17" s="43"/>
    </row>
    <row r="18" spans="1:9" ht="15.75">
      <c r="B18" s="30" t="s">
        <v>594</v>
      </c>
      <c r="C18" s="43">
        <f>'Input Data'!F11</f>
        <v>0</v>
      </c>
      <c r="D18" s="43"/>
      <c r="E18" s="43"/>
    </row>
    <row r="19" spans="1:9" ht="15.75">
      <c r="B19" s="31"/>
      <c r="C19" s="43">
        <f>'Input Data'!F12</f>
        <v>0</v>
      </c>
      <c r="D19" s="43"/>
      <c r="E19" s="43"/>
    </row>
    <row r="20" spans="1:9" ht="15.75">
      <c r="B20" s="30" t="str">
        <f>"- Edition date : "</f>
        <v xml:space="preserve">- Edition date : </v>
      </c>
      <c r="C20" s="285">
        <f>'Input Data'!F13</f>
        <v>0</v>
      </c>
      <c r="D20" s="37"/>
      <c r="E20" s="37"/>
    </row>
    <row r="21" spans="1:9" ht="21.6" customHeight="1">
      <c r="B21" s="710" t="str">
        <f>"- LCA report of the PEP : "&amp;'Input Data'!F14&amp;""</f>
        <v xml:space="preserve">- LCA report of the PEP : </v>
      </c>
      <c r="C21" s="710"/>
      <c r="D21" s="710"/>
      <c r="E21" s="710"/>
      <c r="F21" s="710"/>
      <c r="G21" s="710"/>
      <c r="H21" s="710"/>
      <c r="I21" s="710"/>
    </row>
    <row r="23" spans="1:9" ht="15.75">
      <c r="A23" s="32" t="s">
        <v>266</v>
      </c>
    </row>
    <row r="24" spans="1:9" ht="15.75">
      <c r="B24" s="711" t="s">
        <v>860</v>
      </c>
      <c r="C24" s="711"/>
      <c r="D24" s="711"/>
      <c r="E24" s="42" t="str">
        <f>'Input Data'!F15</f>
        <v>PCR-ed4-EN-2021 09 06</v>
      </c>
      <c r="F24" s="42"/>
      <c r="G24" s="42"/>
    </row>
    <row r="25" spans="1:9" ht="15.75">
      <c r="B25" s="711" t="s">
        <v>859</v>
      </c>
      <c r="C25" s="711"/>
      <c r="D25" s="711"/>
      <c r="E25" s="42" t="str">
        <f>'Input Data'!F16</f>
        <v>No specific rules</v>
      </c>
      <c r="F25" s="42"/>
      <c r="G25" s="42"/>
    </row>
    <row r="26" spans="1:9" ht="15.75" customHeight="1"/>
    <row r="27" spans="1:9" ht="15.75">
      <c r="A27" s="29" t="s">
        <v>267</v>
      </c>
    </row>
    <row r="28" spans="1:9" ht="15.75">
      <c r="B28" s="33" t="str">
        <f>"- Verification done by "&amp;'Input Data'!F19&amp;" - "&amp;'Input Data'!F20&amp;", with accredited verifier number "&amp;'Input Data'!F21&amp;""</f>
        <v xml:space="preserve">- Verification done by  - , with accredited verifier number </v>
      </c>
      <c r="C28" s="33"/>
      <c r="E28" s="41"/>
      <c r="F28" s="41"/>
      <c r="G28" s="41"/>
    </row>
    <row r="29" spans="1:9" ht="9" customHeight="1"/>
    <row r="30" spans="1:9" ht="15.75">
      <c r="B30" s="33" t="s">
        <v>268</v>
      </c>
      <c r="C30" s="33"/>
    </row>
    <row r="31" spans="1:9" ht="14.25" customHeight="1">
      <c r="B31" s="34" t="s">
        <v>297</v>
      </c>
      <c r="C31" s="44" t="str">
        <f>IF('Input Data'!F22="yes","x","")</f>
        <v>x</v>
      </c>
    </row>
    <row r="32" spans="1:9" ht="14.25" customHeight="1">
      <c r="B32" s="34"/>
      <c r="C32" s="114"/>
    </row>
    <row r="33" spans="1:9" ht="14.25" customHeight="1">
      <c r="B33" s="38" t="str">
        <f>"o   "&amp;'Input Data'!F23&amp;""</f>
        <v>o   External</v>
      </c>
      <c r="C33" s="45" t="s">
        <v>296</v>
      </c>
    </row>
    <row r="34" spans="1:9" ht="12.75" customHeight="1">
      <c r="B34" s="38" t="s">
        <v>300</v>
      </c>
      <c r="C34" s="45" t="str">
        <f>IF('Input Data'!F24="yes","x","")</f>
        <v>x</v>
      </c>
    </row>
    <row r="35" spans="1:9" ht="11.25" customHeight="1"/>
    <row r="36" spans="1:9" ht="15.75">
      <c r="B36" s="33" t="s">
        <v>269</v>
      </c>
      <c r="C36" s="33"/>
    </row>
    <row r="37" spans="1:9" ht="15.75">
      <c r="B37" s="46" t="str">
        <f xml:space="preserve">    "o   Verification done "&amp;'Input Data'!F25&amp;""</f>
        <v xml:space="preserve">o   Verification done </v>
      </c>
      <c r="C37" s="35"/>
    </row>
    <row r="38" spans="1:9" ht="15.75">
      <c r="B38" s="46" t="s">
        <v>305</v>
      </c>
      <c r="C38" s="35"/>
      <c r="F38" s="47" t="str">
        <f>IF('Input Data'!F26="yes","x","")</f>
        <v/>
      </c>
    </row>
    <row r="39" spans="1:9" ht="15.75">
      <c r="B39" s="46" t="s">
        <v>306</v>
      </c>
      <c r="C39" s="35"/>
      <c r="H39" s="47" t="str">
        <f>IF('Input Data'!F27="yes","x","")</f>
        <v/>
      </c>
    </row>
    <row r="40" spans="1:9" ht="8.25" customHeight="1"/>
    <row r="41" spans="1:9" ht="15.75">
      <c r="B41" s="33" t="s">
        <v>270</v>
      </c>
      <c r="C41" s="33"/>
    </row>
    <row r="42" spans="1:9" ht="48.6" customHeight="1">
      <c r="B42" s="709" t="str">
        <f>""&amp;'Input Data'!F28&amp;""</f>
        <v/>
      </c>
      <c r="C42" s="709"/>
      <c r="D42" s="709"/>
      <c r="E42" s="709"/>
      <c r="F42" s="709"/>
      <c r="G42" s="709"/>
      <c r="H42" s="709"/>
      <c r="I42" s="709"/>
    </row>
    <row r="43" spans="1:9" ht="2.25" customHeight="1"/>
    <row r="44" spans="1:9" ht="14.25" customHeight="1">
      <c r="A44" s="29" t="s">
        <v>281</v>
      </c>
      <c r="D44" s="27" t="str">
        <f>VLOOKUP('Input Data'!F29,Listes!B20:C21,2)</f>
        <v>Avis Défavorable</v>
      </c>
    </row>
  </sheetData>
  <mergeCells count="6">
    <mergeCell ref="B42:I42"/>
    <mergeCell ref="A9:I9"/>
    <mergeCell ref="A10:I10"/>
    <mergeCell ref="B21:I21"/>
    <mergeCell ref="B24:D24"/>
    <mergeCell ref="B25:D25"/>
  </mergeCells>
  <phoneticPr fontId="38" type="noConversion"/>
  <pageMargins left="0.51181102362204722" right="0.55118110236220474" top="0.74803149606299213" bottom="0.9055118110236221" header="0.31496062992125984" footer="0.62992125984251968"/>
  <pageSetup paperSize="9" orientation="portrait" r:id="rId1"/>
  <headerFooter>
    <oddFooter xml:space="preserve">&amp;L
PEP-RE0001-ed3-EN-10 07 2019                                                                                 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PDF_Export">
                <anchor moveWithCells="1" sizeWithCells="1">
                  <from>
                    <xdr:col>9</xdr:col>
                    <xdr:colOff>285750</xdr:colOff>
                    <xdr:row>1</xdr:row>
                    <xdr:rowOff>66675</xdr:rowOff>
                  </from>
                  <to>
                    <xdr:col>11</xdr:col>
                    <xdr:colOff>590550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2:L46"/>
  <sheetViews>
    <sheetView view="pageBreakPreview" topLeftCell="A10" zoomScale="98" zoomScaleNormal="100" zoomScaleSheetLayoutView="98" zoomScalePageLayoutView="84" workbookViewId="0">
      <selection activeCell="G24" sqref="G24"/>
    </sheetView>
  </sheetViews>
  <sheetFormatPr baseColWidth="10" defaultColWidth="11.28515625" defaultRowHeight="15"/>
  <cols>
    <col min="1" max="1" width="4.28515625" style="27" customWidth="1"/>
    <col min="2" max="2" width="1.7109375" style="27" customWidth="1"/>
    <col min="3" max="3" width="23.28515625" style="27" customWidth="1"/>
    <col min="4" max="4" width="2.28515625" style="27" customWidth="1"/>
    <col min="5" max="5" width="10" style="27" customWidth="1"/>
    <col min="6" max="6" width="11" style="27" customWidth="1"/>
    <col min="7" max="7" width="2.28515625" style="27" customWidth="1"/>
    <col min="8" max="8" width="14.7109375" style="27" customWidth="1"/>
    <col min="9" max="9" width="2.28515625" style="27" customWidth="1"/>
    <col min="10" max="10" width="18" style="27" customWidth="1"/>
    <col min="11" max="16384" width="11.28515625" style="27"/>
  </cols>
  <sheetData>
    <row r="2" spans="1:10" ht="15.75">
      <c r="E2" s="28"/>
      <c r="F2" s="113"/>
      <c r="I2" s="28"/>
      <c r="J2" s="28" t="s">
        <v>648</v>
      </c>
    </row>
    <row r="3" spans="1:10" ht="15.75">
      <c r="E3" s="28"/>
      <c r="F3" s="28"/>
      <c r="I3" s="28"/>
      <c r="J3" s="28" t="s">
        <v>650</v>
      </c>
    </row>
    <row r="4" spans="1:10" ht="15.75">
      <c r="E4" s="28"/>
      <c r="F4" s="28"/>
      <c r="I4" s="28"/>
      <c r="J4" s="28" t="s">
        <v>651</v>
      </c>
    </row>
    <row r="5" spans="1:10" ht="15.75">
      <c r="E5" s="28"/>
      <c r="F5" s="28"/>
      <c r="I5" s="28"/>
      <c r="J5" s="28" t="s">
        <v>261</v>
      </c>
    </row>
    <row r="6" spans="1:10" ht="15.75">
      <c r="E6" s="28"/>
      <c r="F6" s="28"/>
      <c r="I6" s="28"/>
      <c r="J6" s="195" t="s">
        <v>649</v>
      </c>
    </row>
    <row r="9" spans="1:10" ht="24.75" customHeight="1">
      <c r="A9" s="707" t="s">
        <v>271</v>
      </c>
      <c r="B9" s="707"/>
      <c r="C9" s="707"/>
      <c r="D9" s="707"/>
      <c r="E9" s="707"/>
      <c r="F9" s="707"/>
      <c r="G9" s="707"/>
      <c r="H9" s="707"/>
      <c r="I9" s="707"/>
      <c r="J9" s="707"/>
    </row>
    <row r="10" spans="1:10" ht="24.75" customHeight="1">
      <c r="A10" s="708" t="s">
        <v>263</v>
      </c>
      <c r="B10" s="708"/>
      <c r="C10" s="708"/>
      <c r="D10" s="708"/>
      <c r="E10" s="708"/>
      <c r="F10" s="708"/>
      <c r="G10" s="708"/>
      <c r="H10" s="708"/>
      <c r="I10" s="708"/>
      <c r="J10" s="708"/>
    </row>
    <row r="13" spans="1:10" ht="15.75">
      <c r="A13" s="29" t="s">
        <v>311</v>
      </c>
      <c r="B13" s="29"/>
    </row>
    <row r="14" spans="1:10" ht="15.75">
      <c r="C14" s="30" t="s">
        <v>265</v>
      </c>
      <c r="D14" s="30"/>
      <c r="E14" s="37" t="str">
        <f>'Input Data'!F6</f>
        <v>XXXX-YYYYY-V01.01-FR</v>
      </c>
      <c r="F14" s="37"/>
    </row>
    <row r="15" spans="1:10" ht="15.75">
      <c r="C15" s="30" t="s">
        <v>272</v>
      </c>
      <c r="D15" s="30"/>
      <c r="E15" s="37" t="str">
        <f>'Input Data'!F7</f>
        <v>Title 1</v>
      </c>
      <c r="F15" s="37"/>
    </row>
    <row r="16" spans="1:10" ht="15.75">
      <c r="C16" s="30" t="s">
        <v>273</v>
      </c>
      <c r="D16" s="30"/>
      <c r="E16" s="37">
        <f>'Input Data'!F8</f>
        <v>0</v>
      </c>
      <c r="F16" s="37"/>
    </row>
    <row r="17" spans="1:8" ht="18.75">
      <c r="C17" s="48" t="s">
        <v>536</v>
      </c>
      <c r="D17" s="30"/>
      <c r="E17" s="37">
        <f>'Input Data'!F9</f>
        <v>0</v>
      </c>
      <c r="F17" s="37"/>
    </row>
    <row r="18" spans="1:8" ht="15.75">
      <c r="C18" s="31"/>
      <c r="D18" s="31"/>
      <c r="E18" s="43">
        <f>'Input Data'!F10</f>
        <v>0</v>
      </c>
      <c r="F18" s="43"/>
    </row>
    <row r="19" spans="1:8" ht="15.75">
      <c r="C19" s="30" t="s">
        <v>274</v>
      </c>
      <c r="D19" s="30"/>
      <c r="E19" s="37">
        <f>'Input Data'!F13</f>
        <v>0</v>
      </c>
      <c r="F19" s="37"/>
    </row>
    <row r="20" spans="1:8" ht="15.75">
      <c r="C20" s="30" t="s">
        <v>275</v>
      </c>
      <c r="D20" s="30"/>
      <c r="E20" s="30"/>
      <c r="F20" s="42">
        <f>'Input Data'!F14</f>
        <v>0</v>
      </c>
      <c r="G20" s="42"/>
      <c r="H20" s="42"/>
    </row>
    <row r="22" spans="1:8" ht="15.75">
      <c r="A22" s="32" t="s">
        <v>276</v>
      </c>
      <c r="B22" s="32"/>
    </row>
    <row r="23" spans="1:8" ht="15.75">
      <c r="C23" s="711" t="s">
        <v>312</v>
      </c>
      <c r="D23" s="711"/>
      <c r="E23" s="711"/>
      <c r="F23" s="711"/>
      <c r="G23" s="42" t="str">
        <f>'Input Data'!F15</f>
        <v>PCR-ed4-EN-2021 09 06</v>
      </c>
      <c r="H23" s="42"/>
    </row>
    <row r="24" spans="1:8" ht="15.75">
      <c r="C24" s="711" t="s">
        <v>861</v>
      </c>
      <c r="D24" s="711"/>
      <c r="E24" s="711"/>
      <c r="F24" s="711"/>
      <c r="G24" s="42" t="str">
        <f>'Input Data'!F16</f>
        <v>No specific rules</v>
      </c>
      <c r="H24" s="42"/>
    </row>
    <row r="25" spans="1:8" ht="15.75" customHeight="1"/>
    <row r="26" spans="1:8" ht="15.75">
      <c r="A26" s="29" t="s">
        <v>277</v>
      </c>
      <c r="B26" s="29"/>
    </row>
    <row r="27" spans="1:8" ht="15.75">
      <c r="C27" s="33" t="s">
        <v>313</v>
      </c>
      <c r="D27" s="33"/>
      <c r="F27" s="41">
        <f>'Input Data'!F19</f>
        <v>0</v>
      </c>
      <c r="G27" s="41"/>
      <c r="H27" s="41"/>
    </row>
    <row r="28" spans="1:8" ht="15.75">
      <c r="C28" s="49" t="s">
        <v>666</v>
      </c>
      <c r="F28" s="41"/>
      <c r="G28" s="41"/>
      <c r="H28" s="41">
        <f>'Input Data'!F21</f>
        <v>0</v>
      </c>
    </row>
    <row r="29" spans="1:8" ht="9" customHeight="1"/>
    <row r="30" spans="1:8" ht="15.75">
      <c r="C30" s="33" t="s">
        <v>278</v>
      </c>
      <c r="D30" s="33"/>
    </row>
    <row r="31" spans="1:8" ht="14.25" customHeight="1">
      <c r="B31" s="27" t="s">
        <v>314</v>
      </c>
      <c r="C31" s="38" t="s">
        <v>315</v>
      </c>
      <c r="D31" s="44" t="str">
        <f>IF('Input Data'!F22="yes","x","")</f>
        <v>x</v>
      </c>
    </row>
    <row r="32" spans="1:8" ht="14.25" customHeight="1">
      <c r="B32" s="27" t="s">
        <v>314</v>
      </c>
      <c r="C32" s="38" t="str">
        <f>'Input Data'!F23</f>
        <v>External</v>
      </c>
      <c r="D32" s="45" t="s">
        <v>296</v>
      </c>
    </row>
    <row r="33" spans="1:12" ht="12.75" customHeight="1">
      <c r="B33" s="27" t="s">
        <v>314</v>
      </c>
      <c r="C33" s="38" t="s">
        <v>316</v>
      </c>
      <c r="D33" s="45" t="str">
        <f>IF('Input Data'!F24="yes","x","")</f>
        <v>x</v>
      </c>
    </row>
    <row r="34" spans="1:12" ht="11.25" customHeight="1"/>
    <row r="35" spans="1:12" ht="15.75">
      <c r="C35" s="33" t="s">
        <v>279</v>
      </c>
      <c r="D35" s="33"/>
    </row>
    <row r="36" spans="1:12" ht="15.75">
      <c r="C36" s="46" t="str">
        <f xml:space="preserve">    "o   Vérification réalisée "&amp;'Input Data'!F25&amp;""</f>
        <v xml:space="preserve">o   Vérification réalisée </v>
      </c>
      <c r="D36" s="35"/>
      <c r="L36" s="50"/>
    </row>
    <row r="37" spans="1:12" ht="15.75">
      <c r="C37" s="46" t="s">
        <v>317</v>
      </c>
      <c r="D37" s="35"/>
      <c r="I37" s="47" t="str">
        <f>IF('Input Data'!F26="yes","x","")</f>
        <v/>
      </c>
    </row>
    <row r="38" spans="1:12" ht="15.75">
      <c r="C38" s="46" t="s">
        <v>318</v>
      </c>
      <c r="D38" s="35"/>
      <c r="I38" s="47" t="str">
        <f>IF('Input Data'!F27="yes","x","")</f>
        <v/>
      </c>
    </row>
    <row r="39" spans="1:12" ht="8.25" customHeight="1"/>
    <row r="40" spans="1:12" ht="15.75">
      <c r="C40" s="33" t="s">
        <v>280</v>
      </c>
      <c r="D40" s="33"/>
    </row>
    <row r="41" spans="1:12" ht="15.75" customHeight="1">
      <c r="C41" s="712">
        <f>'Input Data'!F28</f>
        <v>0</v>
      </c>
      <c r="D41" s="712"/>
      <c r="E41" s="712"/>
      <c r="F41" s="712"/>
      <c r="G41" s="712"/>
      <c r="H41" s="712"/>
      <c r="I41" s="712"/>
      <c r="J41" s="712"/>
    </row>
    <row r="42" spans="1:12" ht="37.15" customHeight="1">
      <c r="A42" s="36"/>
      <c r="B42" s="36"/>
      <c r="C42" s="712"/>
      <c r="D42" s="712"/>
      <c r="E42" s="712"/>
      <c r="F42" s="712"/>
      <c r="G42" s="712"/>
      <c r="H42" s="712"/>
      <c r="I42" s="712"/>
      <c r="J42" s="712"/>
    </row>
    <row r="43" spans="1:12" ht="15.75">
      <c r="A43" s="29" t="s">
        <v>281</v>
      </c>
      <c r="B43" s="29"/>
    </row>
    <row r="44" spans="1:12" ht="15.75">
      <c r="C44" s="37" t="str">
        <f>VLOOKUP('Input Data'!F29,Listes!B20:C21,2)</f>
        <v>Avis Défavorable</v>
      </c>
      <c r="D44" s="37"/>
    </row>
    <row r="45" spans="1:12" ht="15.75">
      <c r="C45" s="37"/>
      <c r="D45" s="37"/>
    </row>
    <row r="46" spans="1:12" ht="2.25" customHeight="1"/>
  </sheetData>
  <mergeCells count="5">
    <mergeCell ref="A9:J9"/>
    <mergeCell ref="A10:J10"/>
    <mergeCell ref="C41:J42"/>
    <mergeCell ref="C23:F23"/>
    <mergeCell ref="C24:F24"/>
  </mergeCells>
  <phoneticPr fontId="38" type="noConversion"/>
  <pageMargins left="0.5" right="0.56000000000000005" top="0.75" bottom="0.90525793650793651" header="0.3" footer="0.3"/>
  <pageSetup paperSize="9" orientation="portrait" r:id="rId1"/>
  <headerFooter>
    <oddFooter>&amp;L
PEP-RE0001-ed3-EN-2016 03 29                                                                                                                                          Page 1 /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PDF_Export">
                <anchor moveWithCells="1" sizeWithCells="1">
                  <from>
                    <xdr:col>10</xdr:col>
                    <xdr:colOff>247650</xdr:colOff>
                    <xdr:row>0</xdr:row>
                    <xdr:rowOff>180975</xdr:rowOff>
                  </from>
                  <to>
                    <xdr:col>12</xdr:col>
                    <xdr:colOff>552450</xdr:colOff>
                    <xdr:row>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B1:D75"/>
  <sheetViews>
    <sheetView topLeftCell="A49" workbookViewId="0">
      <selection activeCell="B76" sqref="B76"/>
    </sheetView>
  </sheetViews>
  <sheetFormatPr baseColWidth="10" defaultColWidth="11" defaultRowHeight="15"/>
  <cols>
    <col min="2" max="2" width="23.28515625" customWidth="1"/>
    <col min="3" max="3" width="20" customWidth="1"/>
  </cols>
  <sheetData>
    <row r="1" spans="2:4" ht="15.75" thickBot="1"/>
    <row r="2" spans="2:4" ht="15.75" thickBot="1">
      <c r="B2" s="143" t="s">
        <v>596</v>
      </c>
      <c r="C2" s="147"/>
      <c r="D2" s="148"/>
    </row>
    <row r="3" spans="2:4">
      <c r="B3" t="s">
        <v>290</v>
      </c>
    </row>
    <row r="4" spans="2:4">
      <c r="B4" t="s">
        <v>291</v>
      </c>
    </row>
    <row r="6" spans="2:4" ht="15.75" thickBot="1"/>
    <row r="7" spans="2:4" ht="15.75" thickBot="1">
      <c r="B7" s="143" t="s">
        <v>597</v>
      </c>
      <c r="C7" s="147"/>
      <c r="D7" s="148"/>
    </row>
    <row r="8" spans="2:4">
      <c r="B8" t="s">
        <v>298</v>
      </c>
    </row>
    <row r="9" spans="2:4">
      <c r="B9" t="s">
        <v>299</v>
      </c>
    </row>
    <row r="12" spans="2:4" ht="15.75" thickBot="1"/>
    <row r="13" spans="2:4" ht="15.75" thickBot="1">
      <c r="B13" s="143" t="s">
        <v>598</v>
      </c>
      <c r="C13" s="147"/>
      <c r="D13" s="148"/>
    </row>
    <row r="14" spans="2:4">
      <c r="B14" t="s">
        <v>307</v>
      </c>
    </row>
    <row r="15" spans="2:4">
      <c r="B15" t="s">
        <v>308</v>
      </c>
    </row>
    <row r="18" spans="2:4" ht="15.75" thickBot="1"/>
    <row r="19" spans="2:4" ht="15.75" thickBot="1">
      <c r="B19" s="143" t="s">
        <v>599</v>
      </c>
      <c r="C19" s="147"/>
      <c r="D19" s="148"/>
    </row>
    <row r="20" spans="2:4">
      <c r="B20" t="s">
        <v>319</v>
      </c>
      <c r="C20" t="s">
        <v>662</v>
      </c>
    </row>
    <row r="21" spans="2:4">
      <c r="B21" t="s">
        <v>320</v>
      </c>
      <c r="C21" t="s">
        <v>663</v>
      </c>
    </row>
    <row r="24" spans="2:4" ht="15.75" thickBot="1"/>
    <row r="25" spans="2:4" ht="15.75" thickBot="1">
      <c r="B25" s="143" t="s">
        <v>321</v>
      </c>
      <c r="C25" s="144"/>
      <c r="D25" s="145"/>
    </row>
    <row r="27" spans="2:4">
      <c r="B27" t="s">
        <v>593</v>
      </c>
    </row>
    <row r="28" spans="2:4">
      <c r="B28" t="s">
        <v>567</v>
      </c>
    </row>
    <row r="29" spans="2:4">
      <c r="B29" t="s">
        <v>568</v>
      </c>
    </row>
    <row r="30" spans="2:4">
      <c r="B30" t="s">
        <v>569</v>
      </c>
    </row>
    <row r="31" spans="2:4">
      <c r="B31" t="s">
        <v>322</v>
      </c>
    </row>
    <row r="32" spans="2:4">
      <c r="B32" t="s">
        <v>570</v>
      </c>
    </row>
    <row r="33" spans="2:2">
      <c r="B33" t="s">
        <v>571</v>
      </c>
    </row>
    <row r="34" spans="2:2">
      <c r="B34" t="s">
        <v>323</v>
      </c>
    </row>
    <row r="35" spans="2:2">
      <c r="B35" t="s">
        <v>572</v>
      </c>
    </row>
    <row r="36" spans="2:2">
      <c r="B36" t="s">
        <v>324</v>
      </c>
    </row>
    <row r="37" spans="2:2">
      <c r="B37" t="s">
        <v>573</v>
      </c>
    </row>
    <row r="38" spans="2:2">
      <c r="B38" t="s">
        <v>574</v>
      </c>
    </row>
    <row r="39" spans="2:2">
      <c r="B39" t="s">
        <v>575</v>
      </c>
    </row>
    <row r="40" spans="2:2">
      <c r="B40" t="s">
        <v>576</v>
      </c>
    </row>
    <row r="41" spans="2:2">
      <c r="B41" t="s">
        <v>577</v>
      </c>
    </row>
    <row r="42" spans="2:2">
      <c r="B42" t="s">
        <v>325</v>
      </c>
    </row>
    <row r="43" spans="2:2">
      <c r="B43" t="s">
        <v>835</v>
      </c>
    </row>
    <row r="44" spans="2:2">
      <c r="B44" t="s">
        <v>836</v>
      </c>
    </row>
    <row r="45" spans="2:2">
      <c r="B45" t="s">
        <v>837</v>
      </c>
    </row>
    <row r="46" spans="2:2">
      <c r="B46" t="s">
        <v>592</v>
      </c>
    </row>
    <row r="47" spans="2:2">
      <c r="B47" t="s">
        <v>578</v>
      </c>
    </row>
    <row r="48" spans="2:2">
      <c r="B48" t="s">
        <v>579</v>
      </c>
    </row>
    <row r="49" spans="2:2">
      <c r="B49" t="s">
        <v>580</v>
      </c>
    </row>
    <row r="50" spans="2:2">
      <c r="B50" t="s">
        <v>581</v>
      </c>
    </row>
    <row r="51" spans="2:2">
      <c r="B51" t="s">
        <v>582</v>
      </c>
    </row>
    <row r="52" spans="2:2">
      <c r="B52" t="s">
        <v>583</v>
      </c>
    </row>
    <row r="53" spans="2:2">
      <c r="B53" t="s">
        <v>584</v>
      </c>
    </row>
    <row r="54" spans="2:2">
      <c r="B54" t="s">
        <v>585</v>
      </c>
    </row>
    <row r="55" spans="2:2">
      <c r="B55" t="s">
        <v>586</v>
      </c>
    </row>
    <row r="56" spans="2:2">
      <c r="B56" t="s">
        <v>587</v>
      </c>
    </row>
    <row r="57" spans="2:2">
      <c r="B57" t="s">
        <v>588</v>
      </c>
    </row>
    <row r="58" spans="2:2">
      <c r="B58" t="s">
        <v>589</v>
      </c>
    </row>
    <row r="59" spans="2:2">
      <c r="B59" t="s">
        <v>590</v>
      </c>
    </row>
    <row r="60" spans="2:2">
      <c r="B60" t="s">
        <v>577</v>
      </c>
    </row>
    <row r="61" spans="2:2">
      <c r="B61" t="s">
        <v>591</v>
      </c>
    </row>
    <row r="62" spans="2:2">
      <c r="B62" t="s">
        <v>832</v>
      </c>
    </row>
    <row r="63" spans="2:2">
      <c r="B63" t="s">
        <v>833</v>
      </c>
    </row>
    <row r="64" spans="2:2">
      <c r="B64" t="s">
        <v>834</v>
      </c>
    </row>
    <row r="66" spans="2:4" ht="15.75" thickBot="1"/>
    <row r="67" spans="2:4" ht="15.75" thickBot="1">
      <c r="B67" s="143" t="s">
        <v>611</v>
      </c>
      <c r="C67" s="147"/>
      <c r="D67" s="148"/>
    </row>
    <row r="68" spans="2:4">
      <c r="B68" t="s">
        <v>612</v>
      </c>
      <c r="C68" t="s">
        <v>614</v>
      </c>
    </row>
    <row r="69" spans="2:4">
      <c r="B69" t="s">
        <v>613</v>
      </c>
      <c r="C69" t="s">
        <v>615</v>
      </c>
    </row>
    <row r="70" spans="2:4">
      <c r="B70" t="s">
        <v>642</v>
      </c>
      <c r="C70" t="s">
        <v>643</v>
      </c>
    </row>
    <row r="72" spans="2:4" ht="15.75" thickBot="1"/>
    <row r="73" spans="2:4" ht="15.75" thickBot="1">
      <c r="B73" s="143" t="s">
        <v>862</v>
      </c>
      <c r="C73" s="147"/>
      <c r="D73" s="148"/>
    </row>
    <row r="74" spans="2:4">
      <c r="B74" t="s">
        <v>734</v>
      </c>
    </row>
    <row r="75" spans="2:4">
      <c r="B75" t="s">
        <v>863</v>
      </c>
    </row>
  </sheetData>
  <phoneticPr fontId="3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17</vt:i4>
      </vt:variant>
    </vt:vector>
  </HeadingPairs>
  <TitlesOfParts>
    <vt:vector size="28" baseType="lpstr">
      <vt:lpstr>Input Data</vt:lpstr>
      <vt:lpstr>Verif Checklist PCR ed3</vt:lpstr>
      <vt:lpstr>Verif Checklist PCR ed4</vt:lpstr>
      <vt:lpstr>Indicators</vt:lpstr>
      <vt:lpstr>Conformity declaration EN</vt:lpstr>
      <vt:lpstr>Conformity declaration FR</vt:lpstr>
      <vt:lpstr>Verif Report EN</vt:lpstr>
      <vt:lpstr>Verif Report FR</vt:lpstr>
      <vt:lpstr>Listes</vt:lpstr>
      <vt:lpstr>Table EN</vt:lpstr>
      <vt:lpstr>Table FR</vt:lpstr>
      <vt:lpstr>During_the_LCA</vt:lpstr>
      <vt:lpstr>Favourable</vt:lpstr>
      <vt:lpstr>internalexternal</vt:lpstr>
      <vt:lpstr>psr</vt:lpstr>
      <vt:lpstr>'Conformity declaration EN'!Texte1</vt:lpstr>
      <vt:lpstr>'Conformity declaration FR'!Texte1</vt:lpstr>
      <vt:lpstr>'Verif Report EN'!Texte1</vt:lpstr>
      <vt:lpstr>'Verif Report FR'!Texte1</vt:lpstr>
      <vt:lpstr>'Conformity declaration EN'!Texte3</vt:lpstr>
      <vt:lpstr>'Conformity declaration FR'!Texte3</vt:lpstr>
      <vt:lpstr>'Verif Report EN'!Texte3</vt:lpstr>
      <vt:lpstr>'Verif Report FR'!Texte3</vt:lpstr>
      <vt:lpstr>yesno</vt:lpstr>
      <vt:lpstr>'Conformity declaration EN'!Zone_d_impression</vt:lpstr>
      <vt:lpstr>'Conformity declaration FR'!Zone_d_impression</vt:lpstr>
      <vt:lpstr>'Table EN'!Zone_d_impression</vt:lpstr>
      <vt:lpstr>'Verif Report FR'!Zone_d_impression</vt:lpstr>
    </vt:vector>
  </TitlesOfParts>
  <Company>GROUPE-ATLANTIC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Pierre-Yves BERTHELEMY</dc:creator>
  <cp:lastModifiedBy>Emmanuelle BRIERE</cp:lastModifiedBy>
  <cp:lastPrinted>2022-06-27T14:41:21Z</cp:lastPrinted>
  <dcterms:created xsi:type="dcterms:W3CDTF">2015-07-21T08:32:54Z</dcterms:created>
  <dcterms:modified xsi:type="dcterms:W3CDTF">2022-06-29T18:29:47Z</dcterms:modified>
</cp:coreProperties>
</file>